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4"/>
  <workbookPr filterPrivacy="1"/>
  <xr:revisionPtr revIDLastSave="0" documentId="13_ncr:1_{AC62664C-4DFC-4A1D-8D00-C18E1CA5FA81}" xr6:coauthVersionLast="36" xr6:coauthVersionMax="36" xr10:uidLastSave="{00000000-0000-0000-0000-000000000000}"/>
  <bookViews>
    <workbookView xWindow="0" yWindow="0" windowWidth="22260" windowHeight="12648" xr2:uid="{00000000-000D-0000-FFFF-FFFF00000000}"/>
  </bookViews>
  <sheets>
    <sheet name="Profit &amp; Loss" sheetId="1" r:id="rId1"/>
    <sheet name="Balance Sheet" sheetId="2" r:id="rId2"/>
    <sheet name="Sheet3" sheetId="3" r:id="rId3"/>
    <sheet name="Sheet4" sheetId="4" r:id="rId4"/>
    <sheet name="Sheet5" sheetId="5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I29" i="1"/>
  <c r="H29" i="1"/>
  <c r="G29" i="1"/>
  <c r="F29" i="1"/>
  <c r="E29" i="1"/>
  <c r="I23" i="1"/>
  <c r="H23" i="1"/>
  <c r="G23" i="1"/>
  <c r="F23" i="1"/>
  <c r="E23" i="1"/>
  <c r="I21" i="1"/>
  <c r="H21" i="1"/>
  <c r="G21" i="1"/>
  <c r="F21" i="1"/>
  <c r="E21" i="1"/>
  <c r="I7" i="1"/>
  <c r="H7" i="1"/>
  <c r="G7" i="1"/>
  <c r="F7" i="1"/>
  <c r="E7" i="1"/>
  <c r="I63" i="2" l="1"/>
  <c r="H63" i="2"/>
  <c r="G63" i="2"/>
  <c r="F63" i="2"/>
  <c r="E63" i="2"/>
  <c r="I61" i="2"/>
  <c r="H61" i="2"/>
  <c r="G61" i="2"/>
  <c r="F61" i="2"/>
  <c r="E61" i="2"/>
  <c r="I58" i="2"/>
  <c r="H58" i="2"/>
  <c r="G58" i="2"/>
  <c r="F58" i="2"/>
  <c r="E58" i="2"/>
  <c r="I53" i="2"/>
  <c r="H53" i="2"/>
  <c r="F53" i="2"/>
  <c r="E53" i="2"/>
  <c r="I47" i="2"/>
  <c r="H47" i="2"/>
  <c r="G47" i="2"/>
  <c r="F47" i="2"/>
  <c r="E47" i="2"/>
  <c r="I37" i="2"/>
  <c r="H37" i="2"/>
  <c r="G37" i="2"/>
  <c r="F37" i="2"/>
  <c r="E37" i="2"/>
  <c r="I31" i="2"/>
  <c r="H31" i="2"/>
  <c r="G31" i="2"/>
  <c r="F31" i="2"/>
  <c r="E31" i="2"/>
  <c r="I29" i="2"/>
  <c r="H29" i="2"/>
  <c r="G29" i="2"/>
  <c r="F29" i="2"/>
  <c r="E29" i="2"/>
  <c r="I16" i="2"/>
  <c r="H16" i="2"/>
  <c r="G16" i="2"/>
  <c r="F16" i="2"/>
  <c r="E16" i="2"/>
</calcChain>
</file>

<file path=xl/sharedStrings.xml><?xml version="1.0" encoding="utf-8"?>
<sst xmlns="http://schemas.openxmlformats.org/spreadsheetml/2006/main" count="109" uniqueCount="84">
  <si>
    <t>FY16</t>
  </si>
  <si>
    <t>FY17</t>
  </si>
  <si>
    <t>FY18</t>
  </si>
  <si>
    <t>FY19</t>
  </si>
  <si>
    <t>FY20</t>
  </si>
  <si>
    <t>Profit &amp; Loss statement</t>
  </si>
  <si>
    <t>(All numbers stated in INR Crs, unless specified)</t>
  </si>
  <si>
    <t>(All numbers in INR Crs, unless specified)</t>
  </si>
  <si>
    <t xml:space="preserve">Balance Sheet </t>
  </si>
  <si>
    <t>Assets :</t>
  </si>
  <si>
    <t>Non-Current Assets</t>
  </si>
  <si>
    <t>Property, plant, and Equipment</t>
  </si>
  <si>
    <t>Capital Work in progress</t>
  </si>
  <si>
    <t>Right of use of asset</t>
  </si>
  <si>
    <t>Intangible Assets</t>
  </si>
  <si>
    <t>Intangible assets under development</t>
  </si>
  <si>
    <t>Financial Asset :</t>
  </si>
  <si>
    <t>Long term investments</t>
  </si>
  <si>
    <t>Long term loans and advances</t>
  </si>
  <si>
    <t>Other Financial Assets</t>
  </si>
  <si>
    <t>Other Non-Current assets</t>
  </si>
  <si>
    <t>Total non current assets</t>
  </si>
  <si>
    <t>Current Assets :</t>
  </si>
  <si>
    <t>Inventories</t>
  </si>
  <si>
    <t xml:space="preserve">Financial Assets : </t>
  </si>
  <si>
    <t xml:space="preserve">Investments </t>
  </si>
  <si>
    <t xml:space="preserve">Trade Receivables </t>
  </si>
  <si>
    <t xml:space="preserve">Cash &amp; Cash Equivalent </t>
  </si>
  <si>
    <t xml:space="preserve">Other Bank Balances </t>
  </si>
  <si>
    <t>Short term loans and advances</t>
  </si>
  <si>
    <t>Current Tax Asset (net)</t>
  </si>
  <si>
    <t>Other Current assets</t>
  </si>
  <si>
    <t xml:space="preserve">Total current assets </t>
  </si>
  <si>
    <t>Total Assets</t>
  </si>
  <si>
    <t>Equity &amp; Liabilities :</t>
  </si>
  <si>
    <t xml:space="preserve">Equity: </t>
  </si>
  <si>
    <t>Equity Share Capital</t>
  </si>
  <si>
    <t>Other Equity</t>
  </si>
  <si>
    <t>Total Equity</t>
  </si>
  <si>
    <t xml:space="preserve"> </t>
  </si>
  <si>
    <t xml:space="preserve">Liabilities : </t>
  </si>
  <si>
    <t xml:space="preserve">Non - Current Liabilities : </t>
  </si>
  <si>
    <t xml:space="preserve">Financial Liabilities : </t>
  </si>
  <si>
    <t xml:space="preserve">Lease Liabilities </t>
  </si>
  <si>
    <t>Long term Borrowings</t>
  </si>
  <si>
    <t>Other Financial Liabilities</t>
  </si>
  <si>
    <t>Provisions</t>
  </si>
  <si>
    <t>Deferred Tax Liabilities (net)</t>
  </si>
  <si>
    <t>Total non current liabilities</t>
  </si>
  <si>
    <t xml:space="preserve">Current Liabilities : </t>
  </si>
  <si>
    <t xml:space="preserve">Short term Borrowings </t>
  </si>
  <si>
    <t>Lease liabilities</t>
  </si>
  <si>
    <t xml:space="preserve">Trade Payables </t>
  </si>
  <si>
    <t xml:space="preserve">Other Financial liabilties </t>
  </si>
  <si>
    <t xml:space="preserve">Other Current liabilities </t>
  </si>
  <si>
    <t xml:space="preserve">Provisions </t>
  </si>
  <si>
    <t xml:space="preserve">Current Tax Liabilities </t>
  </si>
  <si>
    <t>Total Current liabilities</t>
  </si>
  <si>
    <t>Total Liabilities</t>
  </si>
  <si>
    <t>Balance sheet check</t>
  </si>
  <si>
    <t xml:space="preserve">Income: </t>
  </si>
  <si>
    <t xml:space="preserve">Revenue from Operations </t>
  </si>
  <si>
    <t xml:space="preserve">Other Income </t>
  </si>
  <si>
    <t>Total Revenue</t>
  </si>
  <si>
    <t>Expenses :</t>
  </si>
  <si>
    <t xml:space="preserve">Cost of material consumed </t>
  </si>
  <si>
    <t xml:space="preserve">Purchase of stock in trade </t>
  </si>
  <si>
    <t>Change in inventory finished goods, stock in trade, and WIP</t>
  </si>
  <si>
    <t xml:space="preserve">Excise duty on sale of goods </t>
  </si>
  <si>
    <t>Employee benefit</t>
  </si>
  <si>
    <t>Finance Cost</t>
  </si>
  <si>
    <t xml:space="preserve">Depriciation &amp; Amortization </t>
  </si>
  <si>
    <t>Other expenses :</t>
  </si>
  <si>
    <t xml:space="preserve">Advertising &amp; Sales Promotion </t>
  </si>
  <si>
    <t xml:space="preserve">Processing Charges </t>
  </si>
  <si>
    <t xml:space="preserve">Other operating expenses </t>
  </si>
  <si>
    <t xml:space="preserve">Total Expenses </t>
  </si>
  <si>
    <t xml:space="preserve">Profit Before tax </t>
  </si>
  <si>
    <t xml:space="preserve">Tax expenses: </t>
  </si>
  <si>
    <t>Current Tax</t>
  </si>
  <si>
    <t>Deferred Tax</t>
  </si>
  <si>
    <t>Tax for earlier years (Net)</t>
  </si>
  <si>
    <t xml:space="preserve">Total Tax </t>
  </si>
  <si>
    <t>Profit for the year (PAT)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</si>
</sst>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0" fillId="0" borderId="0" xfId="0" applyBorder="1"/>
    <xf numFmtId="0" fontId="1" fillId="0" borderId="1" xfId="0" applyFont="1" applyBorder="1"/>
    <xf numFmtId="2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/>
    <xf numFmtId="2" fontId="0" fillId="0" borderId="1" xfId="0" applyNumberFormat="1" applyBorder="1"/>
    <xf numFmtId="2" fontId="1" fillId="0" borderId="1" xfId="0" applyNumberFormat="1" applyFont="1" applyBorder="1"/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2" fontId="7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2"/>
  <sheetViews>
    <sheetView showGridLines="0" tabSelected="1"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RowHeight="14.4" x14ac:dyDescent="0.3"/>
  <cols>
    <col min="1" max="1" width="3.5546875" customWidth="1"/>
    <col min="2" max="2" width="3.33203125" customWidth="1"/>
    <col min="3" max="3" width="45.6640625" customWidth="1"/>
    <col min="4" max="4" width="1.6640625" customWidth="1"/>
  </cols>
  <sheetData>
    <row r="1" spans="1:9" ht="18" x14ac:dyDescent="0.35">
      <c r="A1" s="3" t="s">
        <v>5</v>
      </c>
    </row>
    <row r="2" spans="1:9" x14ac:dyDescent="0.3">
      <c r="A2" s="4" t="s">
        <v>6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</row>
    <row r="4" spans="1:9" x14ac:dyDescent="0.3">
      <c r="A4" s="2" t="s">
        <v>60</v>
      </c>
    </row>
    <row r="5" spans="1:9" x14ac:dyDescent="0.3">
      <c r="B5" t="s">
        <v>61</v>
      </c>
      <c r="E5" s="12">
        <v>1733.23</v>
      </c>
      <c r="F5" s="12">
        <v>1651.97</v>
      </c>
      <c r="G5" s="12">
        <v>1948.57</v>
      </c>
      <c r="H5" s="12">
        <v>2292.08</v>
      </c>
      <c r="I5" s="12">
        <v>2410.48</v>
      </c>
    </row>
    <row r="6" spans="1:9" x14ac:dyDescent="0.3">
      <c r="B6" t="s">
        <v>62</v>
      </c>
      <c r="E6" s="12">
        <v>3.46</v>
      </c>
      <c r="F6" s="12">
        <v>13.61</v>
      </c>
      <c r="G6" s="12">
        <v>4.46</v>
      </c>
      <c r="H6" s="12">
        <v>12.98</v>
      </c>
      <c r="I6" s="12">
        <v>9.0500000000000007</v>
      </c>
    </row>
    <row r="7" spans="1:9" x14ac:dyDescent="0.3">
      <c r="A7" s="8"/>
      <c r="B7" s="10" t="s">
        <v>63</v>
      </c>
      <c r="C7" s="8"/>
      <c r="D7" s="8"/>
      <c r="E7" s="17">
        <f>SUM(E5:E6)</f>
        <v>1736.69</v>
      </c>
      <c r="F7" s="17">
        <f t="shared" ref="F7:I7" si="0">SUM(F5:F6)</f>
        <v>1665.58</v>
      </c>
      <c r="G7" s="17">
        <f t="shared" si="0"/>
        <v>1953.03</v>
      </c>
      <c r="H7" s="17">
        <f t="shared" si="0"/>
        <v>2305.06</v>
      </c>
      <c r="I7" s="17">
        <f t="shared" si="0"/>
        <v>2419.5300000000002</v>
      </c>
    </row>
    <row r="9" spans="1:9" x14ac:dyDescent="0.3">
      <c r="A9" s="2" t="s">
        <v>64</v>
      </c>
    </row>
    <row r="10" spans="1:9" x14ac:dyDescent="0.3">
      <c r="B10" t="s">
        <v>65</v>
      </c>
      <c r="E10" s="12">
        <v>596.26</v>
      </c>
      <c r="F10" s="12">
        <v>580.13</v>
      </c>
      <c r="G10" s="12">
        <v>705.69</v>
      </c>
      <c r="H10" s="12">
        <v>912.6</v>
      </c>
      <c r="I10" s="12">
        <v>930.78</v>
      </c>
    </row>
    <row r="11" spans="1:9" x14ac:dyDescent="0.3">
      <c r="B11" t="s">
        <v>66</v>
      </c>
      <c r="E11" s="12">
        <v>145.49</v>
      </c>
      <c r="F11" s="12">
        <v>140.54</v>
      </c>
      <c r="G11" s="12">
        <v>190.94</v>
      </c>
      <c r="H11" s="12">
        <v>217.53</v>
      </c>
      <c r="I11" s="12">
        <v>162.08000000000001</v>
      </c>
    </row>
    <row r="12" spans="1:9" x14ac:dyDescent="0.3">
      <c r="B12" t="s">
        <v>67</v>
      </c>
      <c r="E12" s="12">
        <v>-33.82</v>
      </c>
      <c r="F12" s="12">
        <v>5.16</v>
      </c>
      <c r="G12" s="12">
        <v>-13.62</v>
      </c>
      <c r="H12" s="12">
        <v>-57.81</v>
      </c>
      <c r="I12" s="12">
        <v>-53.54</v>
      </c>
    </row>
    <row r="13" spans="1:9" x14ac:dyDescent="0.3">
      <c r="B13" t="s">
        <v>68</v>
      </c>
      <c r="E13" s="12">
        <v>21.42</v>
      </c>
      <c r="F13" s="12">
        <v>20.82</v>
      </c>
      <c r="G13" s="12">
        <v>7.52</v>
      </c>
      <c r="H13" s="12">
        <v>0</v>
      </c>
      <c r="I13" s="12">
        <v>0</v>
      </c>
    </row>
    <row r="14" spans="1:9" x14ac:dyDescent="0.3">
      <c r="B14" t="s">
        <v>69</v>
      </c>
      <c r="E14" s="12">
        <v>160.84</v>
      </c>
      <c r="F14" s="12">
        <v>177.04</v>
      </c>
      <c r="G14" s="12">
        <v>214.08</v>
      </c>
      <c r="H14" s="12">
        <v>258.66000000000003</v>
      </c>
      <c r="I14" s="12">
        <v>293.99</v>
      </c>
    </row>
    <row r="15" spans="1:9" x14ac:dyDescent="0.3">
      <c r="B15" t="s">
        <v>70</v>
      </c>
      <c r="E15" s="12">
        <v>22.89</v>
      </c>
      <c r="F15" s="12">
        <v>15.03</v>
      </c>
      <c r="G15" s="12">
        <v>8.59</v>
      </c>
      <c r="H15" s="12">
        <v>6.9</v>
      </c>
      <c r="I15" s="12">
        <v>16.87</v>
      </c>
    </row>
    <row r="16" spans="1:9" x14ac:dyDescent="0.3">
      <c r="B16" t="s">
        <v>71</v>
      </c>
      <c r="E16" s="12">
        <v>47.12</v>
      </c>
      <c r="F16" s="12">
        <v>51.46</v>
      </c>
      <c r="G16" s="12">
        <v>54.34</v>
      </c>
      <c r="H16" s="12">
        <v>62.41</v>
      </c>
      <c r="I16" s="12">
        <v>109.42</v>
      </c>
    </row>
    <row r="17" spans="1:9" x14ac:dyDescent="0.3">
      <c r="B17" t="s">
        <v>72</v>
      </c>
      <c r="E17" s="11"/>
      <c r="F17" s="11"/>
      <c r="G17" s="11"/>
      <c r="H17" s="11"/>
      <c r="I17" s="11"/>
    </row>
    <row r="18" spans="1:9" x14ac:dyDescent="0.3">
      <c r="C18" t="s">
        <v>73</v>
      </c>
      <c r="E18" s="21">
        <v>58.82</v>
      </c>
      <c r="F18" s="21">
        <v>69.48</v>
      </c>
      <c r="G18" s="21">
        <v>73.930000000000007</v>
      </c>
      <c r="H18" s="21">
        <v>76.760000000000005</v>
      </c>
      <c r="I18" s="21">
        <v>90.8</v>
      </c>
    </row>
    <row r="19" spans="1:9" x14ac:dyDescent="0.3">
      <c r="C19" t="s">
        <v>74</v>
      </c>
      <c r="E19" s="21">
        <v>118.68</v>
      </c>
      <c r="F19" s="21">
        <v>126.77</v>
      </c>
      <c r="G19" s="21">
        <v>148.47999999999999</v>
      </c>
      <c r="H19" s="21">
        <v>194.76</v>
      </c>
      <c r="I19" s="21">
        <v>234.3</v>
      </c>
    </row>
    <row r="20" spans="1:9" x14ac:dyDescent="0.3">
      <c r="C20" t="s">
        <v>75</v>
      </c>
      <c r="E20" s="21">
        <v>425.65999999999997</v>
      </c>
      <c r="F20" s="21">
        <v>301.12</v>
      </c>
      <c r="G20" s="21">
        <v>319.45999999999998</v>
      </c>
      <c r="H20" s="21">
        <v>365.27</v>
      </c>
      <c r="I20" s="21">
        <v>343.12</v>
      </c>
    </row>
    <row r="21" spans="1:9" x14ac:dyDescent="0.3">
      <c r="A21" s="8"/>
      <c r="B21" s="10" t="s">
        <v>76</v>
      </c>
      <c r="C21" s="8"/>
      <c r="D21" s="8"/>
      <c r="E21" s="17">
        <f>SUM(E10:E20)</f>
        <v>1563.3600000000001</v>
      </c>
      <c r="F21" s="17">
        <f t="shared" ref="F21:I21" si="1">SUM(F10:F20)</f>
        <v>1487.5499999999997</v>
      </c>
      <c r="G21" s="17">
        <f t="shared" si="1"/>
        <v>1709.41</v>
      </c>
      <c r="H21" s="17">
        <f t="shared" si="1"/>
        <v>2037.0800000000004</v>
      </c>
      <c r="I21" s="17">
        <f t="shared" si="1"/>
        <v>2127.8199999999997</v>
      </c>
    </row>
    <row r="23" spans="1:9" x14ac:dyDescent="0.3">
      <c r="A23" s="8"/>
      <c r="B23" s="8" t="s">
        <v>77</v>
      </c>
      <c r="C23" s="8"/>
      <c r="D23" s="8"/>
      <c r="E23" s="16">
        <f>E7-E21</f>
        <v>173.32999999999993</v>
      </c>
      <c r="F23" s="16">
        <f t="shared" ref="F23:I23" si="2">F7-F21</f>
        <v>178.0300000000002</v>
      </c>
      <c r="G23" s="16">
        <f t="shared" si="2"/>
        <v>243.61999999999989</v>
      </c>
      <c r="H23" s="16">
        <f t="shared" si="2"/>
        <v>267.97999999999956</v>
      </c>
      <c r="I23" s="16">
        <f t="shared" si="2"/>
        <v>291.71000000000049</v>
      </c>
    </row>
    <row r="25" spans="1:9" x14ac:dyDescent="0.3">
      <c r="A25" s="2" t="s">
        <v>78</v>
      </c>
    </row>
    <row r="26" spans="1:9" x14ac:dyDescent="0.3">
      <c r="B26" t="s">
        <v>79</v>
      </c>
      <c r="E26" s="12">
        <v>55.21</v>
      </c>
      <c r="F26" s="12">
        <v>57.23</v>
      </c>
      <c r="G26" s="12">
        <v>81.53</v>
      </c>
      <c r="H26" s="12">
        <v>85.64</v>
      </c>
      <c r="I26" s="12">
        <v>74.92</v>
      </c>
    </row>
    <row r="27" spans="1:9" x14ac:dyDescent="0.3">
      <c r="B27" t="s">
        <v>80</v>
      </c>
      <c r="E27" s="12">
        <v>2.1</v>
      </c>
      <c r="F27" s="12">
        <v>1.02</v>
      </c>
      <c r="G27" s="12">
        <v>1.02</v>
      </c>
      <c r="H27" s="12">
        <v>6.9</v>
      </c>
      <c r="I27" s="12">
        <v>-9.4600000000000009</v>
      </c>
    </row>
    <row r="28" spans="1:9" x14ac:dyDescent="0.3">
      <c r="B28" t="s">
        <v>81</v>
      </c>
      <c r="E28" s="12">
        <v>0</v>
      </c>
      <c r="F28" s="12">
        <v>-0.17</v>
      </c>
      <c r="G28" s="12">
        <v>0</v>
      </c>
      <c r="H28" s="12">
        <v>0</v>
      </c>
      <c r="I28" s="12">
        <v>0</v>
      </c>
    </row>
    <row r="29" spans="1:9" x14ac:dyDescent="0.3">
      <c r="A29" s="8"/>
      <c r="B29" s="10" t="s">
        <v>82</v>
      </c>
      <c r="C29" s="8"/>
      <c r="D29" s="8"/>
      <c r="E29" s="17">
        <f>SUM(E26:E28)</f>
        <v>57.31</v>
      </c>
      <c r="F29" s="17">
        <f t="shared" ref="F29:I29" si="3">SUM(F26:F28)</f>
        <v>58.08</v>
      </c>
      <c r="G29" s="17">
        <f t="shared" si="3"/>
        <v>82.55</v>
      </c>
      <c r="H29" s="17">
        <f t="shared" si="3"/>
        <v>92.54</v>
      </c>
      <c r="I29" s="17">
        <f t="shared" si="3"/>
        <v>65.460000000000008</v>
      </c>
    </row>
    <row r="31" spans="1:9" ht="15" thickBot="1" x14ac:dyDescent="0.35">
      <c r="A31" s="18"/>
      <c r="B31" s="19" t="s">
        <v>83</v>
      </c>
      <c r="C31" s="18"/>
      <c r="D31" s="18"/>
      <c r="E31" s="20">
        <f>E23-E29</f>
        <v>116.01999999999992</v>
      </c>
      <c r="F31" s="20">
        <f t="shared" ref="F31:I31" si="4">F23-F29</f>
        <v>119.9500000000002</v>
      </c>
      <c r="G31" s="20">
        <f t="shared" si="4"/>
        <v>161.06999999999988</v>
      </c>
      <c r="H31" s="20">
        <f t="shared" si="4"/>
        <v>175.43999999999954</v>
      </c>
      <c r="I31" s="20">
        <f t="shared" si="4"/>
        <v>226.25000000000048</v>
      </c>
    </row>
    <row r="32" spans="1:9" ht="15" thickTop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0D85EC-571C-435E-A3B3-2C9C3F833723}">
  <dimension ref="A1:K63"/>
  <sheetViews>
    <sheetView showGridLines="0" zoomScaleNormal="100" workbookViewId="0">
      <pane xSplit="3" ySplit="2" topLeftCell="D6" activePane="bottomRight" state="frozen"/>
      <selection pane="topRight" activeCell="D1" sqref="D1"/>
      <selection pane="bottomLeft" activeCell="A3" sqref="A3"/>
      <selection pane="bottomRight"/>
    </sheetView>
  </sheetViews>
  <sheetFormatPr defaultRowHeight="14.4" x14ac:dyDescent="0.3"/>
  <cols>
    <col min="1" max="2" width="2.44140625" customWidth="1"/>
    <col min="3" max="3" width="31.21875" bestFit="1" customWidth="1"/>
    <col min="4" max="4" width="3.109375" customWidth="1"/>
  </cols>
  <sheetData>
    <row r="1" spans="1:9" ht="18" x14ac:dyDescent="0.35">
      <c r="A1" s="3" t="s">
        <v>8</v>
      </c>
    </row>
    <row r="2" spans="1:9" x14ac:dyDescent="0.3">
      <c r="A2" s="5" t="s">
        <v>7</v>
      </c>
      <c r="E2" s="1" t="s">
        <v>0</v>
      </c>
      <c r="F2" s="1" t="s">
        <v>1</v>
      </c>
      <c r="G2" s="1" t="s">
        <v>2</v>
      </c>
      <c r="H2" s="1" t="s">
        <v>3</v>
      </c>
      <c r="I2" s="1" t="s">
        <v>4</v>
      </c>
    </row>
    <row r="3" spans="1:9" ht="7.2" customHeight="1" x14ac:dyDescent="0.3">
      <c r="A3" s="5"/>
      <c r="E3" s="1"/>
      <c r="F3" s="1"/>
      <c r="G3" s="1"/>
      <c r="H3" s="1"/>
      <c r="I3" s="1"/>
    </row>
    <row r="4" spans="1:9" x14ac:dyDescent="0.3">
      <c r="A4" s="2" t="s">
        <v>9</v>
      </c>
      <c r="E4" s="14"/>
      <c r="F4" s="14"/>
      <c r="G4" s="14"/>
      <c r="H4" s="14"/>
      <c r="I4" s="14"/>
    </row>
    <row r="5" spans="1:9" x14ac:dyDescent="0.3">
      <c r="B5" s="2" t="s">
        <v>10</v>
      </c>
      <c r="E5" s="14"/>
      <c r="F5" s="14"/>
      <c r="G5" s="14"/>
      <c r="H5" s="14"/>
      <c r="I5" s="14"/>
    </row>
    <row r="6" spans="1:9" x14ac:dyDescent="0.3">
      <c r="C6" t="s">
        <v>11</v>
      </c>
      <c r="E6" s="12">
        <v>462.3</v>
      </c>
      <c r="F6" s="12">
        <v>479.8</v>
      </c>
      <c r="G6" s="12">
        <v>469.81</v>
      </c>
      <c r="H6" s="12">
        <v>800.45</v>
      </c>
      <c r="I6" s="12">
        <v>750.09</v>
      </c>
    </row>
    <row r="7" spans="1:9" x14ac:dyDescent="0.3">
      <c r="C7" t="s">
        <v>12</v>
      </c>
      <c r="E7" s="12">
        <v>27.99</v>
      </c>
      <c r="F7" s="12">
        <v>61.91</v>
      </c>
      <c r="G7" s="12">
        <v>136.44</v>
      </c>
      <c r="H7" s="12">
        <v>10.17</v>
      </c>
      <c r="I7" s="12">
        <v>43.81</v>
      </c>
    </row>
    <row r="8" spans="1:9" x14ac:dyDescent="0.3">
      <c r="C8" t="s">
        <v>13</v>
      </c>
      <c r="E8" s="12">
        <v>0</v>
      </c>
      <c r="F8" s="12">
        <v>0</v>
      </c>
      <c r="G8" s="12">
        <v>0</v>
      </c>
      <c r="H8" s="12">
        <v>0</v>
      </c>
      <c r="I8" s="12">
        <v>189.94</v>
      </c>
    </row>
    <row r="9" spans="1:9" x14ac:dyDescent="0.3">
      <c r="C9" t="s">
        <v>14</v>
      </c>
      <c r="E9" s="12">
        <v>67.92</v>
      </c>
      <c r="F9" s="12">
        <v>61.22</v>
      </c>
      <c r="G9" s="12">
        <v>55.05</v>
      </c>
      <c r="H9" s="12">
        <v>47.69</v>
      </c>
      <c r="I9" s="12">
        <v>40.98</v>
      </c>
    </row>
    <row r="10" spans="1:9" x14ac:dyDescent="0.3">
      <c r="C10" t="s">
        <v>15</v>
      </c>
      <c r="E10" s="12">
        <v>0.24</v>
      </c>
      <c r="F10" s="12">
        <v>0.51</v>
      </c>
      <c r="G10" s="12">
        <v>1.1399999999999999</v>
      </c>
      <c r="H10" s="12">
        <v>1.23</v>
      </c>
      <c r="I10" s="12">
        <v>1.79</v>
      </c>
    </row>
    <row r="11" spans="1:9" x14ac:dyDescent="0.3">
      <c r="B11" s="2" t="s">
        <v>16</v>
      </c>
      <c r="E11" s="11"/>
      <c r="F11" s="11"/>
      <c r="G11" s="11"/>
      <c r="H11" s="11"/>
      <c r="I11" s="11"/>
    </row>
    <row r="12" spans="1:9" x14ac:dyDescent="0.3">
      <c r="C12" t="s">
        <v>17</v>
      </c>
      <c r="E12" s="12">
        <v>0.5</v>
      </c>
      <c r="F12" s="12">
        <v>0.7</v>
      </c>
      <c r="G12" s="12">
        <v>0.2</v>
      </c>
      <c r="H12" s="12">
        <v>0.2</v>
      </c>
      <c r="I12" s="12">
        <v>0.2</v>
      </c>
    </row>
    <row r="13" spans="1:9" x14ac:dyDescent="0.3">
      <c r="C13" t="s">
        <v>18</v>
      </c>
      <c r="E13" s="12">
        <v>13.71</v>
      </c>
      <c r="F13" s="12">
        <v>14.56</v>
      </c>
      <c r="G13" s="12">
        <v>16.2</v>
      </c>
      <c r="H13" s="12">
        <v>17.09</v>
      </c>
      <c r="I13" s="12">
        <v>18.489999999999998</v>
      </c>
    </row>
    <row r="14" spans="1:9" x14ac:dyDescent="0.3">
      <c r="C14" t="s">
        <v>19</v>
      </c>
      <c r="E14" s="12">
        <v>5.73</v>
      </c>
      <c r="F14" s="12">
        <v>0.9</v>
      </c>
      <c r="G14" s="12">
        <v>0.61</v>
      </c>
      <c r="H14" s="12">
        <v>0.12</v>
      </c>
      <c r="I14" s="12">
        <v>0.35</v>
      </c>
    </row>
    <row r="15" spans="1:9" x14ac:dyDescent="0.3">
      <c r="B15" t="s">
        <v>20</v>
      </c>
      <c r="E15" s="12">
        <v>5.59</v>
      </c>
      <c r="F15" s="12">
        <v>4.01</v>
      </c>
      <c r="G15" s="12">
        <v>8.64</v>
      </c>
      <c r="H15" s="12">
        <v>7.5</v>
      </c>
      <c r="I15" s="12">
        <v>4.2300000000000004</v>
      </c>
    </row>
    <row r="16" spans="1:9" x14ac:dyDescent="0.3">
      <c r="A16" s="8"/>
      <c r="B16" s="10" t="s">
        <v>21</v>
      </c>
      <c r="C16" s="8"/>
      <c r="D16" s="8"/>
      <c r="E16" s="13">
        <f>SUM(E6:E15)</f>
        <v>583.98000000000013</v>
      </c>
      <c r="F16" s="13">
        <f t="shared" ref="F16:G16" si="0">SUM(F6:F15)</f>
        <v>623.61</v>
      </c>
      <c r="G16" s="13">
        <f t="shared" si="0"/>
        <v>688.09</v>
      </c>
      <c r="H16" s="13">
        <f t="shared" ref="H16" si="1">SUM(H6:H15)</f>
        <v>884.45</v>
      </c>
      <c r="I16" s="13">
        <f t="shared" ref="I16" si="2">SUM(I6:I15)</f>
        <v>1049.8800000000001</v>
      </c>
    </row>
    <row r="17" spans="1:9" x14ac:dyDescent="0.3">
      <c r="E17" s="14"/>
      <c r="F17" s="14"/>
      <c r="G17" s="14"/>
      <c r="H17" s="14"/>
      <c r="I17" s="14"/>
    </row>
    <row r="18" spans="1:9" x14ac:dyDescent="0.3">
      <c r="B18" s="2" t="s">
        <v>22</v>
      </c>
      <c r="E18" s="14"/>
      <c r="F18" s="14"/>
      <c r="G18" s="14"/>
      <c r="H18" s="14"/>
      <c r="I18" s="14"/>
    </row>
    <row r="19" spans="1:9" x14ac:dyDescent="0.3">
      <c r="C19" t="s">
        <v>23</v>
      </c>
      <c r="E19" s="12">
        <v>285.83999999999997</v>
      </c>
      <c r="F19" s="12">
        <v>290.20999999999998</v>
      </c>
      <c r="G19" s="12">
        <v>313.93</v>
      </c>
      <c r="H19" s="12">
        <v>401.54</v>
      </c>
      <c r="I19" s="12">
        <v>447.74</v>
      </c>
    </row>
    <row r="20" spans="1:9" x14ac:dyDescent="0.3">
      <c r="B20" s="2" t="s">
        <v>24</v>
      </c>
      <c r="E20" s="14"/>
      <c r="F20" s="14"/>
      <c r="G20" s="14"/>
      <c r="H20" s="14"/>
      <c r="I20" s="14"/>
    </row>
    <row r="21" spans="1:9" x14ac:dyDescent="0.3">
      <c r="C21" t="s">
        <v>25</v>
      </c>
      <c r="E21" s="12">
        <v>0</v>
      </c>
      <c r="F21" s="12">
        <v>0</v>
      </c>
      <c r="G21" s="12">
        <v>0.5</v>
      </c>
      <c r="H21" s="12">
        <v>0</v>
      </c>
      <c r="I21" s="12">
        <v>0</v>
      </c>
    </row>
    <row r="22" spans="1:9" x14ac:dyDescent="0.3">
      <c r="C22" t="s">
        <v>26</v>
      </c>
      <c r="E22" s="12">
        <v>108.69</v>
      </c>
      <c r="F22" s="12">
        <v>123.18</v>
      </c>
      <c r="G22" s="12">
        <v>192.35</v>
      </c>
      <c r="H22" s="12">
        <v>196.59</v>
      </c>
      <c r="I22" s="12">
        <v>172.08</v>
      </c>
    </row>
    <row r="23" spans="1:9" x14ac:dyDescent="0.3">
      <c r="C23" t="s">
        <v>27</v>
      </c>
      <c r="E23" s="12">
        <v>2.2400000000000002</v>
      </c>
      <c r="F23" s="12">
        <v>3.51</v>
      </c>
      <c r="G23" s="12">
        <v>3.12</v>
      </c>
      <c r="H23" s="12">
        <v>1.88</v>
      </c>
      <c r="I23" s="12">
        <v>2.5499999999999998</v>
      </c>
    </row>
    <row r="24" spans="1:9" x14ac:dyDescent="0.3">
      <c r="C24" t="s">
        <v>28</v>
      </c>
      <c r="E24" s="12">
        <v>0.13</v>
      </c>
      <c r="F24" s="12">
        <v>0.14000000000000001</v>
      </c>
      <c r="G24" s="12">
        <v>0.88</v>
      </c>
      <c r="H24" s="12">
        <v>0.34</v>
      </c>
      <c r="I24" s="12">
        <v>1.54</v>
      </c>
    </row>
    <row r="25" spans="1:9" x14ac:dyDescent="0.3">
      <c r="C25" t="s">
        <v>29</v>
      </c>
      <c r="E25" s="12">
        <v>0.28999999999999998</v>
      </c>
      <c r="F25" s="12">
        <v>0.28000000000000003</v>
      </c>
      <c r="G25" s="12">
        <v>0.39</v>
      </c>
      <c r="H25" s="12">
        <v>0.39</v>
      </c>
      <c r="I25" s="12">
        <v>0.28000000000000003</v>
      </c>
    </row>
    <row r="26" spans="1:9" x14ac:dyDescent="0.3">
      <c r="C26" t="s">
        <v>19</v>
      </c>
      <c r="E26" s="12">
        <v>6.19</v>
      </c>
      <c r="F26" s="12">
        <v>3.43</v>
      </c>
      <c r="G26" s="12">
        <v>1.25</v>
      </c>
      <c r="H26" s="12">
        <v>43.07</v>
      </c>
      <c r="I26" s="12">
        <v>28.03</v>
      </c>
    </row>
    <row r="27" spans="1:9" x14ac:dyDescent="0.3">
      <c r="B27" t="s">
        <v>30</v>
      </c>
      <c r="E27" s="12">
        <v>0</v>
      </c>
      <c r="F27" s="12">
        <v>0</v>
      </c>
      <c r="G27" s="12">
        <v>0</v>
      </c>
      <c r="H27" s="12">
        <v>0</v>
      </c>
      <c r="I27" s="12">
        <v>6.16</v>
      </c>
    </row>
    <row r="28" spans="1:9" x14ac:dyDescent="0.3">
      <c r="B28" t="s">
        <v>31</v>
      </c>
      <c r="E28" s="12">
        <v>21.32</v>
      </c>
      <c r="F28" s="12">
        <v>25.98</v>
      </c>
      <c r="G28" s="12">
        <v>68.22</v>
      </c>
      <c r="H28" s="12">
        <v>76.3</v>
      </c>
      <c r="I28" s="12">
        <v>132.82</v>
      </c>
    </row>
    <row r="29" spans="1:9" x14ac:dyDescent="0.3">
      <c r="A29" s="8"/>
      <c r="B29" s="10" t="s">
        <v>32</v>
      </c>
      <c r="C29" s="10"/>
      <c r="D29" s="8"/>
      <c r="E29" s="13">
        <f>SUM(E19:E28)</f>
        <v>424.7</v>
      </c>
      <c r="F29" s="13">
        <f t="shared" ref="F29:I29" si="3">SUM(F19:F28)</f>
        <v>446.72999999999996</v>
      </c>
      <c r="G29" s="13">
        <f t="shared" si="3"/>
        <v>580.64</v>
      </c>
      <c r="H29" s="13">
        <f t="shared" si="3"/>
        <v>720.11</v>
      </c>
      <c r="I29" s="13">
        <f t="shared" si="3"/>
        <v>791.19999999999982</v>
      </c>
    </row>
    <row r="30" spans="1:9" x14ac:dyDescent="0.3">
      <c r="E30" s="14"/>
      <c r="F30" s="14"/>
      <c r="G30" s="14"/>
      <c r="H30" s="14"/>
      <c r="I30" s="14"/>
    </row>
    <row r="31" spans="1:9" x14ac:dyDescent="0.3">
      <c r="A31" s="8"/>
      <c r="B31" s="10" t="s">
        <v>33</v>
      </c>
      <c r="C31" s="8"/>
      <c r="D31" s="8"/>
      <c r="E31" s="13">
        <f>E16+E29</f>
        <v>1008.6800000000001</v>
      </c>
      <c r="F31" s="13">
        <f t="shared" ref="F31:I31" si="4">F16+F29</f>
        <v>1070.3399999999999</v>
      </c>
      <c r="G31" s="13">
        <f t="shared" si="4"/>
        <v>1268.73</v>
      </c>
      <c r="H31" s="13">
        <f t="shared" si="4"/>
        <v>1604.56</v>
      </c>
      <c r="I31" s="13">
        <f t="shared" si="4"/>
        <v>1841.08</v>
      </c>
    </row>
    <row r="32" spans="1:9" x14ac:dyDescent="0.3">
      <c r="E32" s="14"/>
      <c r="F32" s="14"/>
      <c r="G32" s="14"/>
      <c r="H32" s="14"/>
      <c r="I32" s="14"/>
    </row>
    <row r="33" spans="1:9" x14ac:dyDescent="0.3">
      <c r="A33" s="2" t="s">
        <v>34</v>
      </c>
      <c r="E33" s="14"/>
      <c r="F33" s="14"/>
      <c r="G33" s="14"/>
      <c r="H33" s="14"/>
      <c r="I33" s="14"/>
    </row>
    <row r="34" spans="1:9" x14ac:dyDescent="0.3">
      <c r="B34" s="2" t="s">
        <v>35</v>
      </c>
      <c r="E34" s="14"/>
      <c r="F34" s="14"/>
      <c r="G34" s="14"/>
      <c r="H34" s="14"/>
      <c r="I34" s="14"/>
    </row>
    <row r="35" spans="1:9" x14ac:dyDescent="0.3">
      <c r="C35" t="s">
        <v>36</v>
      </c>
      <c r="E35" s="12">
        <v>12</v>
      </c>
      <c r="F35" s="12">
        <v>12.01</v>
      </c>
      <c r="G35" s="12">
        <v>12.03</v>
      </c>
      <c r="H35" s="12">
        <v>12.4</v>
      </c>
      <c r="I35" s="12">
        <v>24.82</v>
      </c>
    </row>
    <row r="36" spans="1:9" x14ac:dyDescent="0.3">
      <c r="C36" t="s">
        <v>37</v>
      </c>
      <c r="E36" s="12">
        <v>477.64</v>
      </c>
      <c r="F36" s="12">
        <v>594.36</v>
      </c>
      <c r="G36" s="12">
        <v>749.18</v>
      </c>
      <c r="H36" s="12">
        <v>1092.67</v>
      </c>
      <c r="I36" s="12">
        <v>1247.58</v>
      </c>
    </row>
    <row r="37" spans="1:9" x14ac:dyDescent="0.3">
      <c r="A37" s="8"/>
      <c r="B37" s="10" t="s">
        <v>38</v>
      </c>
      <c r="C37" s="8"/>
      <c r="D37" s="8"/>
      <c r="E37" s="13">
        <f>SUM(E35:E36)</f>
        <v>489.64</v>
      </c>
      <c r="F37" s="13">
        <f t="shared" ref="F37:I37" si="5">SUM(F35:F36)</f>
        <v>606.37</v>
      </c>
      <c r="G37" s="13">
        <f t="shared" si="5"/>
        <v>761.20999999999992</v>
      </c>
      <c r="H37" s="13">
        <f t="shared" si="5"/>
        <v>1105.0700000000002</v>
      </c>
      <c r="I37" s="13">
        <f t="shared" si="5"/>
        <v>1272.3999999999999</v>
      </c>
    </row>
    <row r="38" spans="1:9" x14ac:dyDescent="0.3">
      <c r="A38" t="s">
        <v>39</v>
      </c>
      <c r="E38" s="14"/>
      <c r="F38" s="14"/>
      <c r="G38" s="14"/>
      <c r="H38" s="14"/>
      <c r="I38" s="14"/>
    </row>
    <row r="39" spans="1:9" x14ac:dyDescent="0.3">
      <c r="A39" s="2" t="s">
        <v>40</v>
      </c>
      <c r="E39" s="14"/>
      <c r="F39" s="14"/>
      <c r="G39" s="14"/>
      <c r="H39" s="14"/>
      <c r="I39" s="14"/>
    </row>
    <row r="40" spans="1:9" x14ac:dyDescent="0.3">
      <c r="A40" s="2" t="s">
        <v>41</v>
      </c>
      <c r="E40" s="14"/>
      <c r="F40" s="14"/>
      <c r="G40" s="14"/>
      <c r="H40" s="14"/>
      <c r="I40" s="14"/>
    </row>
    <row r="41" spans="1:9" x14ac:dyDescent="0.3">
      <c r="A41" s="2"/>
      <c r="B41" s="2" t="s">
        <v>42</v>
      </c>
      <c r="E41" s="14"/>
      <c r="F41" s="14"/>
      <c r="G41" s="14"/>
      <c r="H41" s="14"/>
      <c r="I41" s="14"/>
    </row>
    <row r="42" spans="1:9" x14ac:dyDescent="0.3">
      <c r="A42" s="2"/>
      <c r="B42" s="2"/>
      <c r="C42" t="s">
        <v>43</v>
      </c>
      <c r="E42" s="12">
        <v>0</v>
      </c>
      <c r="F42" s="12">
        <v>0</v>
      </c>
      <c r="G42" s="12">
        <v>0</v>
      </c>
      <c r="H42" s="12">
        <v>0</v>
      </c>
      <c r="I42" s="12">
        <v>119.78</v>
      </c>
    </row>
    <row r="43" spans="1:9" x14ac:dyDescent="0.3">
      <c r="C43" t="s">
        <v>44</v>
      </c>
      <c r="E43" s="12">
        <v>119.86</v>
      </c>
      <c r="F43" s="12">
        <v>70.94</v>
      </c>
      <c r="G43" s="12">
        <v>39.26</v>
      </c>
      <c r="H43" s="12">
        <v>0</v>
      </c>
      <c r="I43" s="12">
        <v>0</v>
      </c>
    </row>
    <row r="44" spans="1:9" x14ac:dyDescent="0.3">
      <c r="C44" t="s">
        <v>45</v>
      </c>
      <c r="E44" s="12">
        <v>0.59</v>
      </c>
      <c r="F44" s="12">
        <v>0.4</v>
      </c>
      <c r="G44" s="12">
        <v>0.71</v>
      </c>
      <c r="H44" s="12">
        <v>0.01</v>
      </c>
      <c r="I44" s="12">
        <v>0.01</v>
      </c>
    </row>
    <row r="45" spans="1:9" x14ac:dyDescent="0.3">
      <c r="B45" t="s">
        <v>46</v>
      </c>
      <c r="E45" s="12">
        <v>5.28</v>
      </c>
      <c r="F45" s="12">
        <v>7.26</v>
      </c>
      <c r="G45" s="12">
        <v>7.76</v>
      </c>
      <c r="H45" s="12">
        <v>9</v>
      </c>
      <c r="I45" s="12">
        <v>10.84</v>
      </c>
    </row>
    <row r="46" spans="1:9" x14ac:dyDescent="0.3">
      <c r="B46" t="s">
        <v>47</v>
      </c>
      <c r="E46" s="12">
        <v>23.26</v>
      </c>
      <c r="F46" s="12">
        <v>25.5</v>
      </c>
      <c r="G46" s="12">
        <v>26.31</v>
      </c>
      <c r="H46" s="12">
        <v>34.44</v>
      </c>
      <c r="I46" s="12">
        <v>24.75</v>
      </c>
    </row>
    <row r="47" spans="1:9" x14ac:dyDescent="0.3">
      <c r="A47" s="8"/>
      <c r="B47" s="10" t="s">
        <v>48</v>
      </c>
      <c r="C47" s="8"/>
      <c r="D47" s="8"/>
      <c r="E47" s="13">
        <f>SUM(E42:E46)</f>
        <v>148.99</v>
      </c>
      <c r="F47" s="13">
        <f t="shared" ref="F47:I47" si="6">SUM(F42:F46)</f>
        <v>104.10000000000001</v>
      </c>
      <c r="G47" s="13">
        <f t="shared" si="6"/>
        <v>74.039999999999992</v>
      </c>
      <c r="H47" s="13">
        <f t="shared" si="6"/>
        <v>43.449999999999996</v>
      </c>
      <c r="I47" s="13">
        <f t="shared" si="6"/>
        <v>155.38</v>
      </c>
    </row>
    <row r="48" spans="1:9" x14ac:dyDescent="0.3">
      <c r="E48" s="14"/>
      <c r="F48" s="14"/>
      <c r="G48" s="14"/>
      <c r="H48" s="14"/>
      <c r="I48" s="14"/>
    </row>
    <row r="49" spans="1:11" x14ac:dyDescent="0.3">
      <c r="A49" s="2" t="s">
        <v>49</v>
      </c>
      <c r="E49" s="14"/>
      <c r="F49" s="14"/>
      <c r="G49" s="14"/>
      <c r="H49" s="14"/>
      <c r="I49" s="14"/>
    </row>
    <row r="50" spans="1:11" x14ac:dyDescent="0.3">
      <c r="B50" s="2" t="s">
        <v>42</v>
      </c>
      <c r="E50" s="14"/>
      <c r="F50" s="14"/>
      <c r="G50" s="14"/>
      <c r="H50" s="14"/>
      <c r="I50" s="14"/>
    </row>
    <row r="51" spans="1:11" x14ac:dyDescent="0.3">
      <c r="C51" t="s">
        <v>50</v>
      </c>
      <c r="E51" s="12">
        <v>89.61</v>
      </c>
      <c r="F51" s="12">
        <v>60.89</v>
      </c>
      <c r="G51" s="12">
        <v>86.09</v>
      </c>
      <c r="H51" s="12">
        <v>86.92</v>
      </c>
      <c r="I51" s="12">
        <v>19.16</v>
      </c>
    </row>
    <row r="52" spans="1:11" x14ac:dyDescent="0.3">
      <c r="C52" t="s">
        <v>51</v>
      </c>
      <c r="E52" s="12">
        <v>0</v>
      </c>
      <c r="F52" s="12">
        <v>0</v>
      </c>
      <c r="G52" s="12">
        <v>0</v>
      </c>
      <c r="H52" s="12">
        <v>0</v>
      </c>
      <c r="I52" s="12">
        <v>27.61</v>
      </c>
    </row>
    <row r="53" spans="1:11" x14ac:dyDescent="0.3">
      <c r="C53" t="s">
        <v>52</v>
      </c>
      <c r="E53" s="11">
        <f>5.39+116.98</f>
        <v>122.37</v>
      </c>
      <c r="F53" s="11">
        <f>7.09+118.61</f>
        <v>125.7</v>
      </c>
      <c r="G53" s="12">
        <v>174.9</v>
      </c>
      <c r="H53" s="11">
        <f>13.68+177.25</f>
        <v>190.93</v>
      </c>
      <c r="I53" s="11">
        <f>27.5+156.29</f>
        <v>183.79</v>
      </c>
      <c r="K53" s="2"/>
    </row>
    <row r="54" spans="1:11" x14ac:dyDescent="0.3">
      <c r="C54" t="s">
        <v>53</v>
      </c>
      <c r="E54" s="12">
        <v>90.36</v>
      </c>
      <c r="F54" s="12">
        <v>99.41</v>
      </c>
      <c r="G54" s="12">
        <v>92.63</v>
      </c>
      <c r="H54" s="12">
        <v>114.27</v>
      </c>
      <c r="I54" s="12">
        <v>73.5</v>
      </c>
    </row>
    <row r="55" spans="1:11" x14ac:dyDescent="0.3">
      <c r="B55" t="s">
        <v>54</v>
      </c>
      <c r="E55" s="12">
        <v>60.21</v>
      </c>
      <c r="F55" s="12">
        <v>70.31</v>
      </c>
      <c r="G55" s="12">
        <v>70.48</v>
      </c>
      <c r="H55" s="12">
        <v>58.18</v>
      </c>
      <c r="I55" s="12">
        <v>58.59</v>
      </c>
    </row>
    <row r="56" spans="1:11" x14ac:dyDescent="0.3">
      <c r="B56" t="s">
        <v>55</v>
      </c>
      <c r="E56" s="12">
        <v>4.72</v>
      </c>
      <c r="F56" s="12">
        <v>2.38</v>
      </c>
      <c r="G56" s="12">
        <v>6.75</v>
      </c>
      <c r="H56" s="12">
        <v>3.69</v>
      </c>
      <c r="I56" s="12">
        <v>50.65</v>
      </c>
    </row>
    <row r="57" spans="1:11" x14ac:dyDescent="0.3">
      <c r="B57" t="s">
        <v>56</v>
      </c>
      <c r="E57" s="12">
        <v>2.78</v>
      </c>
      <c r="F57" s="12">
        <v>1.18</v>
      </c>
      <c r="G57" s="12">
        <v>2.63</v>
      </c>
      <c r="H57" s="12">
        <v>2.0499999999999998</v>
      </c>
      <c r="I57" s="12">
        <v>0</v>
      </c>
    </row>
    <row r="58" spans="1:11" x14ac:dyDescent="0.3">
      <c r="A58" s="8"/>
      <c r="B58" s="10" t="s">
        <v>57</v>
      </c>
      <c r="C58" s="10"/>
      <c r="D58" s="10"/>
      <c r="E58" s="13">
        <f>SUM(E51:E57)</f>
        <v>370.05</v>
      </c>
      <c r="F58" s="13">
        <f t="shared" ref="F58:I58" si="7">SUM(F51:F57)</f>
        <v>359.87</v>
      </c>
      <c r="G58" s="13">
        <f t="shared" si="7"/>
        <v>433.48</v>
      </c>
      <c r="H58" s="13">
        <f t="shared" si="7"/>
        <v>456.04</v>
      </c>
      <c r="I58" s="13">
        <f t="shared" si="7"/>
        <v>413.29999999999995</v>
      </c>
    </row>
    <row r="59" spans="1:11" x14ac:dyDescent="0.3">
      <c r="A59" s="9"/>
      <c r="B59" s="9"/>
      <c r="C59" s="9"/>
      <c r="E59" s="14"/>
      <c r="F59" s="14"/>
      <c r="G59" s="14"/>
      <c r="H59" s="14"/>
      <c r="I59" s="14"/>
    </row>
    <row r="60" spans="1:11" x14ac:dyDescent="0.3">
      <c r="E60" s="14"/>
      <c r="F60" s="14"/>
      <c r="G60" s="14"/>
      <c r="H60" s="14"/>
      <c r="I60" s="14"/>
    </row>
    <row r="61" spans="1:11" x14ac:dyDescent="0.3">
      <c r="A61" s="8"/>
      <c r="B61" s="10" t="s">
        <v>58</v>
      </c>
      <c r="C61" s="10"/>
      <c r="D61" s="8"/>
      <c r="E61" s="13">
        <f>E37+E47+E58</f>
        <v>1008.6800000000001</v>
      </c>
      <c r="F61" s="13">
        <f t="shared" ref="F61:I61" si="8">F37+F47+F58</f>
        <v>1070.3400000000001</v>
      </c>
      <c r="G61" s="13">
        <f t="shared" si="8"/>
        <v>1268.73</v>
      </c>
      <c r="H61" s="13">
        <f t="shared" si="8"/>
        <v>1604.5600000000002</v>
      </c>
      <c r="I61" s="13">
        <f t="shared" si="8"/>
        <v>1841.0799999999997</v>
      </c>
    </row>
    <row r="63" spans="1:11" x14ac:dyDescent="0.3">
      <c r="C63" s="15" t="s">
        <v>59</v>
      </c>
      <c r="E63" s="15" t="b">
        <f>E31=E61</f>
        <v>1</v>
      </c>
      <c r="F63" s="15" t="b">
        <f t="shared" ref="F63:I63" si="9">F31=F61</f>
        <v>1</v>
      </c>
      <c r="G63" s="15" t="b">
        <f t="shared" si="9"/>
        <v>1</v>
      </c>
      <c r="H63" s="15" t="b">
        <f t="shared" si="9"/>
        <v>1</v>
      </c>
      <c r="I63" s="15" t="b">
        <f t="shared" si="9"/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CD0ED-77B1-4EA5-9BB0-A4D63510A90E}">
  <dimension ref="A2:I2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D3" sqref="D3"/>
    </sheetView>
  </sheetViews>
  <sheetFormatPr defaultRowHeight="14.4" x14ac:dyDescent="0.3"/>
  <cols>
    <col min="1" max="2" width="2.44140625" customWidth="1"/>
    <col min="3" max="3" width="24.88671875" customWidth="1"/>
    <col min="4" max="4" width="3.109375" customWidth="1"/>
  </cols>
  <sheetData>
    <row r="2" spans="1:9" x14ac:dyDescent="0.3">
      <c r="A2" s="6" t="s">
        <v>7</v>
      </c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9A9B1-93A0-44C0-B7AA-C2FB0E7A5AD0}">
  <dimension ref="A2:I2"/>
  <sheetViews>
    <sheetView showGridLines="0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E3" sqref="E3"/>
    </sheetView>
  </sheetViews>
  <sheetFormatPr defaultRowHeight="14.4" x14ac:dyDescent="0.3"/>
  <cols>
    <col min="1" max="2" width="2.44140625" customWidth="1"/>
    <col min="3" max="3" width="24.88671875" customWidth="1"/>
    <col min="4" max="4" width="3.109375" customWidth="1"/>
  </cols>
  <sheetData>
    <row r="2" spans="1:9" x14ac:dyDescent="0.3">
      <c r="A2" s="6" t="s">
        <v>7</v>
      </c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1E993-732A-46AF-936A-8E644F39C544}">
  <dimension ref="A2:I2"/>
  <sheetViews>
    <sheetView showGridLines="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F18" sqref="F18"/>
    </sheetView>
  </sheetViews>
  <sheetFormatPr defaultRowHeight="14.4" x14ac:dyDescent="0.3"/>
  <cols>
    <col min="1" max="2" width="2.44140625" customWidth="1"/>
    <col min="3" max="3" width="24.88671875" customWidth="1"/>
    <col min="4" max="4" width="3.109375" customWidth="1"/>
  </cols>
  <sheetData>
    <row r="2" spans="1:9" x14ac:dyDescent="0.3">
      <c r="A2" s="6" t="s">
        <v>7</v>
      </c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Profit &amp; Loss</vt:lpstr>
      <vt:lpstr>Balance Sheet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2021-06-11T11:47:11Z</dcterms:modified>
</cp:coreProperties>
</file>