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9555" windowHeight="4425"/>
  </bookViews>
  <sheets>
    <sheet name="Portfolio Variance" sheetId="4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R65" i="4"/>
  <c r="R62" a="1"/>
  <c r="R62" s="1"/>
  <c r="R59" a="1"/>
  <c r="T59" s="1"/>
  <c r="S54"/>
  <c r="T50"/>
  <c r="T51"/>
  <c r="T52"/>
  <c r="T53"/>
  <c r="T49"/>
  <c r="S41" a="1"/>
  <c r="U41" s="1"/>
  <c r="V41"/>
  <c r="U42"/>
  <c r="T43"/>
  <c r="S44"/>
  <c r="W44"/>
  <c r="V45"/>
  <c r="S33" a="1"/>
  <c r="U33" s="1"/>
  <c r="S25"/>
  <c r="S29"/>
  <c r="S28"/>
  <c r="S27"/>
  <c r="S26"/>
  <c r="S18" a="1"/>
  <c r="U18" s="1"/>
  <c r="V18"/>
  <c r="U19"/>
  <c r="T20"/>
  <c r="S21"/>
  <c r="W21"/>
  <c r="V22"/>
  <c r="S8" a="1"/>
  <c r="U8" s="1"/>
  <c r="P128"/>
  <c r="M131"/>
  <c r="L6"/>
  <c r="M6"/>
  <c r="N6"/>
  <c r="O6"/>
  <c r="P6"/>
  <c r="L7"/>
  <c r="M7"/>
  <c r="N7"/>
  <c r="O7"/>
  <c r="P7"/>
  <c r="L8"/>
  <c r="M8"/>
  <c r="N8"/>
  <c r="O8"/>
  <c r="P8"/>
  <c r="L9"/>
  <c r="M9"/>
  <c r="N9"/>
  <c r="O9"/>
  <c r="P9"/>
  <c r="L10"/>
  <c r="M10"/>
  <c r="N10"/>
  <c r="O10"/>
  <c r="P10"/>
  <c r="L11"/>
  <c r="M11"/>
  <c r="N11"/>
  <c r="O11"/>
  <c r="P11"/>
  <c r="L12"/>
  <c r="M12"/>
  <c r="N12"/>
  <c r="O12"/>
  <c r="P12"/>
  <c r="L13"/>
  <c r="M13"/>
  <c r="N13"/>
  <c r="O13"/>
  <c r="P13"/>
  <c r="L14"/>
  <c r="M14"/>
  <c r="N14"/>
  <c r="O14"/>
  <c r="P14"/>
  <c r="L15"/>
  <c r="M15"/>
  <c r="N15"/>
  <c r="O15"/>
  <c r="P15"/>
  <c r="L16"/>
  <c r="M16"/>
  <c r="N16"/>
  <c r="O16"/>
  <c r="P16"/>
  <c r="L17"/>
  <c r="M17"/>
  <c r="N17"/>
  <c r="O17"/>
  <c r="P17"/>
  <c r="L18"/>
  <c r="M18"/>
  <c r="N18"/>
  <c r="O18"/>
  <c r="P18"/>
  <c r="L19"/>
  <c r="M19"/>
  <c r="N19"/>
  <c r="O19"/>
  <c r="P19"/>
  <c r="L20"/>
  <c r="M20"/>
  <c r="N20"/>
  <c r="O20"/>
  <c r="P20"/>
  <c r="L21"/>
  <c r="M21"/>
  <c r="N21"/>
  <c r="O21"/>
  <c r="P21"/>
  <c r="L22"/>
  <c r="M22"/>
  <c r="N22"/>
  <c r="O22"/>
  <c r="P22"/>
  <c r="L23"/>
  <c r="M23"/>
  <c r="N23"/>
  <c r="O23"/>
  <c r="P23"/>
  <c r="L24"/>
  <c r="M24"/>
  <c r="N24"/>
  <c r="O24"/>
  <c r="P24"/>
  <c r="L25"/>
  <c r="M25"/>
  <c r="N25"/>
  <c r="O25"/>
  <c r="P25"/>
  <c r="L26"/>
  <c r="M26"/>
  <c r="N26"/>
  <c r="O26"/>
  <c r="P26"/>
  <c r="L27"/>
  <c r="M27"/>
  <c r="N27"/>
  <c r="O27"/>
  <c r="P27"/>
  <c r="L28"/>
  <c r="M28"/>
  <c r="N28"/>
  <c r="O28"/>
  <c r="P28"/>
  <c r="L29"/>
  <c r="M29"/>
  <c r="N29"/>
  <c r="O29"/>
  <c r="P29"/>
  <c r="L30"/>
  <c r="M30"/>
  <c r="N30"/>
  <c r="O30"/>
  <c r="P30"/>
  <c r="L31"/>
  <c r="M31"/>
  <c r="N31"/>
  <c r="O31"/>
  <c r="P31"/>
  <c r="L32"/>
  <c r="M32"/>
  <c r="N32"/>
  <c r="O32"/>
  <c r="P32"/>
  <c r="L33"/>
  <c r="M33"/>
  <c r="N33"/>
  <c r="O33"/>
  <c r="P33"/>
  <c r="L34"/>
  <c r="M34"/>
  <c r="N34"/>
  <c r="O34"/>
  <c r="P34"/>
  <c r="L35"/>
  <c r="M35"/>
  <c r="N35"/>
  <c r="O35"/>
  <c r="P35"/>
  <c r="L36"/>
  <c r="M36"/>
  <c r="N36"/>
  <c r="O36"/>
  <c r="P36"/>
  <c r="L37"/>
  <c r="M37"/>
  <c r="N37"/>
  <c r="O37"/>
  <c r="P37"/>
  <c r="L38"/>
  <c r="M38"/>
  <c r="N38"/>
  <c r="O38"/>
  <c r="P38"/>
  <c r="L39"/>
  <c r="M39"/>
  <c r="N39"/>
  <c r="O39"/>
  <c r="P39"/>
  <c r="L40"/>
  <c r="M40"/>
  <c r="N40"/>
  <c r="O40"/>
  <c r="P40"/>
  <c r="L41"/>
  <c r="M41"/>
  <c r="N41"/>
  <c r="O41"/>
  <c r="P41"/>
  <c r="L42"/>
  <c r="M42"/>
  <c r="N42"/>
  <c r="O42"/>
  <c r="P42"/>
  <c r="L43"/>
  <c r="M43"/>
  <c r="N43"/>
  <c r="O43"/>
  <c r="P43"/>
  <c r="L44"/>
  <c r="M44"/>
  <c r="N44"/>
  <c r="O44"/>
  <c r="P44"/>
  <c r="L45"/>
  <c r="M45"/>
  <c r="N45"/>
  <c r="O45"/>
  <c r="P45"/>
  <c r="L46"/>
  <c r="M46"/>
  <c r="N46"/>
  <c r="O46"/>
  <c r="P46"/>
  <c r="L47"/>
  <c r="M47"/>
  <c r="N47"/>
  <c r="O47"/>
  <c r="P47"/>
  <c r="L48"/>
  <c r="M48"/>
  <c r="N48"/>
  <c r="O48"/>
  <c r="P48"/>
  <c r="L49"/>
  <c r="M49"/>
  <c r="N49"/>
  <c r="O49"/>
  <c r="P49"/>
  <c r="L50"/>
  <c r="M50"/>
  <c r="N50"/>
  <c r="O50"/>
  <c r="P50"/>
  <c r="L51"/>
  <c r="M51"/>
  <c r="N51"/>
  <c r="O51"/>
  <c r="P51"/>
  <c r="L52"/>
  <c r="M52"/>
  <c r="N52"/>
  <c r="O52"/>
  <c r="P52"/>
  <c r="L53"/>
  <c r="M53"/>
  <c r="N53"/>
  <c r="O53"/>
  <c r="P53"/>
  <c r="L54"/>
  <c r="M54"/>
  <c r="N54"/>
  <c r="O54"/>
  <c r="P54"/>
  <c r="L55"/>
  <c r="M55"/>
  <c r="N55"/>
  <c r="O55"/>
  <c r="P55"/>
  <c r="L56"/>
  <c r="M56"/>
  <c r="N56"/>
  <c r="O56"/>
  <c r="P56"/>
  <c r="L57"/>
  <c r="M57"/>
  <c r="N57"/>
  <c r="O57"/>
  <c r="P57"/>
  <c r="L58"/>
  <c r="M58"/>
  <c r="N58"/>
  <c r="O58"/>
  <c r="P58"/>
  <c r="L59"/>
  <c r="M59"/>
  <c r="N59"/>
  <c r="O59"/>
  <c r="P59"/>
  <c r="L60"/>
  <c r="M60"/>
  <c r="N60"/>
  <c r="O60"/>
  <c r="P60"/>
  <c r="L61"/>
  <c r="M61"/>
  <c r="N61"/>
  <c r="O61"/>
  <c r="P61"/>
  <c r="L62"/>
  <c r="M62"/>
  <c r="N62"/>
  <c r="O62"/>
  <c r="P62"/>
  <c r="L63"/>
  <c r="M63"/>
  <c r="N63"/>
  <c r="O63"/>
  <c r="P63"/>
  <c r="L64"/>
  <c r="M64"/>
  <c r="N64"/>
  <c r="O64"/>
  <c r="P64"/>
  <c r="L65"/>
  <c r="M65"/>
  <c r="N65"/>
  <c r="O65"/>
  <c r="P65"/>
  <c r="L66"/>
  <c r="M66"/>
  <c r="N66"/>
  <c r="O66"/>
  <c r="P66"/>
  <c r="L67"/>
  <c r="M67"/>
  <c r="N67"/>
  <c r="O67"/>
  <c r="P67"/>
  <c r="L68"/>
  <c r="M68"/>
  <c r="N68"/>
  <c r="O68"/>
  <c r="P68"/>
  <c r="L69"/>
  <c r="M69"/>
  <c r="N69"/>
  <c r="O69"/>
  <c r="P69"/>
  <c r="L70"/>
  <c r="M70"/>
  <c r="N70"/>
  <c r="O70"/>
  <c r="P70"/>
  <c r="L71"/>
  <c r="M71"/>
  <c r="N71"/>
  <c r="O71"/>
  <c r="P71"/>
  <c r="L72"/>
  <c r="M72"/>
  <c r="N72"/>
  <c r="O72"/>
  <c r="P72"/>
  <c r="L73"/>
  <c r="M73"/>
  <c r="N73"/>
  <c r="O73"/>
  <c r="P73"/>
  <c r="L74"/>
  <c r="M74"/>
  <c r="N74"/>
  <c r="O74"/>
  <c r="P74"/>
  <c r="L75"/>
  <c r="M75"/>
  <c r="N75"/>
  <c r="O75"/>
  <c r="P75"/>
  <c r="L76"/>
  <c r="M76"/>
  <c r="N76"/>
  <c r="O76"/>
  <c r="P76"/>
  <c r="L77"/>
  <c r="M77"/>
  <c r="N77"/>
  <c r="O77"/>
  <c r="P77"/>
  <c r="L78"/>
  <c r="M78"/>
  <c r="N78"/>
  <c r="O78"/>
  <c r="P78"/>
  <c r="L79"/>
  <c r="M79"/>
  <c r="N79"/>
  <c r="O79"/>
  <c r="P79"/>
  <c r="L80"/>
  <c r="M80"/>
  <c r="N80"/>
  <c r="O80"/>
  <c r="P80"/>
  <c r="L81"/>
  <c r="M81"/>
  <c r="N81"/>
  <c r="O81"/>
  <c r="P81"/>
  <c r="L82"/>
  <c r="M82"/>
  <c r="N82"/>
  <c r="O82"/>
  <c r="P82"/>
  <c r="L83"/>
  <c r="M83"/>
  <c r="N83"/>
  <c r="O83"/>
  <c r="P83"/>
  <c r="L84"/>
  <c r="M84"/>
  <c r="N84"/>
  <c r="O84"/>
  <c r="P84"/>
  <c r="L85"/>
  <c r="M85"/>
  <c r="N85"/>
  <c r="O85"/>
  <c r="P85"/>
  <c r="L86"/>
  <c r="M86"/>
  <c r="N86"/>
  <c r="O86"/>
  <c r="P86"/>
  <c r="L87"/>
  <c r="M87"/>
  <c r="N87"/>
  <c r="O87"/>
  <c r="P87"/>
  <c r="L88"/>
  <c r="M88"/>
  <c r="N88"/>
  <c r="O88"/>
  <c r="P88"/>
  <c r="L89"/>
  <c r="M89"/>
  <c r="N89"/>
  <c r="O89"/>
  <c r="P89"/>
  <c r="L90"/>
  <c r="M90"/>
  <c r="N90"/>
  <c r="O90"/>
  <c r="P90"/>
  <c r="L91"/>
  <c r="M91"/>
  <c r="N91"/>
  <c r="O91"/>
  <c r="P91"/>
  <c r="L92"/>
  <c r="M92"/>
  <c r="N92"/>
  <c r="O92"/>
  <c r="P92"/>
  <c r="L93"/>
  <c r="M93"/>
  <c r="N93"/>
  <c r="O93"/>
  <c r="P93"/>
  <c r="L94"/>
  <c r="M94"/>
  <c r="N94"/>
  <c r="O94"/>
  <c r="P94"/>
  <c r="L95"/>
  <c r="M95"/>
  <c r="N95"/>
  <c r="O95"/>
  <c r="P95"/>
  <c r="L96"/>
  <c r="M96"/>
  <c r="N96"/>
  <c r="O96"/>
  <c r="P96"/>
  <c r="L97"/>
  <c r="M97"/>
  <c r="N97"/>
  <c r="O97"/>
  <c r="P97"/>
  <c r="L98"/>
  <c r="M98"/>
  <c r="N98"/>
  <c r="O98"/>
  <c r="P98"/>
  <c r="L99"/>
  <c r="M99"/>
  <c r="N99"/>
  <c r="O99"/>
  <c r="P99"/>
  <c r="L100"/>
  <c r="M100"/>
  <c r="N100"/>
  <c r="O100"/>
  <c r="P100"/>
  <c r="L101"/>
  <c r="M101"/>
  <c r="N101"/>
  <c r="O101"/>
  <c r="P101"/>
  <c r="L102"/>
  <c r="M102"/>
  <c r="N102"/>
  <c r="O102"/>
  <c r="P102"/>
  <c r="L103"/>
  <c r="M103"/>
  <c r="N103"/>
  <c r="O103"/>
  <c r="P103"/>
  <c r="L104"/>
  <c r="M104"/>
  <c r="N104"/>
  <c r="O104"/>
  <c r="P104"/>
  <c r="L105"/>
  <c r="M105"/>
  <c r="N105"/>
  <c r="O105"/>
  <c r="P105"/>
  <c r="L106"/>
  <c r="M106"/>
  <c r="N106"/>
  <c r="O106"/>
  <c r="P106"/>
  <c r="L107"/>
  <c r="M107"/>
  <c r="N107"/>
  <c r="O107"/>
  <c r="P107"/>
  <c r="L108"/>
  <c r="M108"/>
  <c r="N108"/>
  <c r="O108"/>
  <c r="P108"/>
  <c r="L109"/>
  <c r="M109"/>
  <c r="N109"/>
  <c r="O109"/>
  <c r="P109"/>
  <c r="L110"/>
  <c r="M110"/>
  <c r="N110"/>
  <c r="O110"/>
  <c r="P110"/>
  <c r="L111"/>
  <c r="M111"/>
  <c r="N111"/>
  <c r="O111"/>
  <c r="P111"/>
  <c r="L112"/>
  <c r="M112"/>
  <c r="N112"/>
  <c r="O112"/>
  <c r="P112"/>
  <c r="L113"/>
  <c r="M113"/>
  <c r="N113"/>
  <c r="O113"/>
  <c r="P113"/>
  <c r="L114"/>
  <c r="M114"/>
  <c r="N114"/>
  <c r="O114"/>
  <c r="P114"/>
  <c r="L115"/>
  <c r="M115"/>
  <c r="N115"/>
  <c r="O115"/>
  <c r="P115"/>
  <c r="L116"/>
  <c r="M116"/>
  <c r="N116"/>
  <c r="O116"/>
  <c r="P116"/>
  <c r="L117"/>
  <c r="M117"/>
  <c r="N117"/>
  <c r="O117"/>
  <c r="P117"/>
  <c r="L118"/>
  <c r="M118"/>
  <c r="N118"/>
  <c r="O118"/>
  <c r="P118"/>
  <c r="L119"/>
  <c r="M119"/>
  <c r="N119"/>
  <c r="O119"/>
  <c r="P119"/>
  <c r="L120"/>
  <c r="M120"/>
  <c r="N120"/>
  <c r="O120"/>
  <c r="P120"/>
  <c r="L121"/>
  <c r="M121"/>
  <c r="N121"/>
  <c r="O121"/>
  <c r="P121"/>
  <c r="L122"/>
  <c r="M122"/>
  <c r="N122"/>
  <c r="O122"/>
  <c r="P122"/>
  <c r="L123"/>
  <c r="M123"/>
  <c r="N123"/>
  <c r="O123"/>
  <c r="P123"/>
  <c r="L124"/>
  <c r="M124"/>
  <c r="N124"/>
  <c r="O124"/>
  <c r="P124"/>
  <c r="L125"/>
  <c r="M125"/>
  <c r="N125"/>
  <c r="O125"/>
  <c r="P125"/>
  <c r="L126"/>
  <c r="M126"/>
  <c r="N126"/>
  <c r="O126"/>
  <c r="P126"/>
  <c r="L127"/>
  <c r="M127"/>
  <c r="N127"/>
  <c r="O127"/>
  <c r="P127"/>
  <c r="L128"/>
  <c r="M128"/>
  <c r="N128"/>
  <c r="O128"/>
  <c r="L129"/>
  <c r="M129"/>
  <c r="N129"/>
  <c r="O129"/>
  <c r="P129"/>
  <c r="L130"/>
  <c r="M130"/>
  <c r="N130"/>
  <c r="O130"/>
  <c r="P130"/>
  <c r="P5"/>
  <c r="O5"/>
  <c r="N5"/>
  <c r="M5"/>
  <c r="L5"/>
  <c r="K130"/>
  <c r="I130"/>
  <c r="G130"/>
  <c r="E130"/>
  <c r="C130"/>
  <c r="K129"/>
  <c r="I129"/>
  <c r="G129"/>
  <c r="E129"/>
  <c r="C129"/>
  <c r="K128"/>
  <c r="I128"/>
  <c r="G128"/>
  <c r="E128"/>
  <c r="C128"/>
  <c r="K127"/>
  <c r="I127"/>
  <c r="G127"/>
  <c r="E127"/>
  <c r="C127"/>
  <c r="K126"/>
  <c r="I126"/>
  <c r="G126"/>
  <c r="E126"/>
  <c r="C126"/>
  <c r="K125"/>
  <c r="I125"/>
  <c r="G125"/>
  <c r="E125"/>
  <c r="C125"/>
  <c r="K124"/>
  <c r="I124"/>
  <c r="G124"/>
  <c r="E124"/>
  <c r="C124"/>
  <c r="K123"/>
  <c r="I123"/>
  <c r="G123"/>
  <c r="E123"/>
  <c r="C123"/>
  <c r="K122"/>
  <c r="I122"/>
  <c r="G122"/>
  <c r="E122"/>
  <c r="C122"/>
  <c r="K121"/>
  <c r="I121"/>
  <c r="G121"/>
  <c r="E121"/>
  <c r="C121"/>
  <c r="K120"/>
  <c r="I120"/>
  <c r="G120"/>
  <c r="E120"/>
  <c r="C120"/>
  <c r="K119"/>
  <c r="I119"/>
  <c r="G119"/>
  <c r="E119"/>
  <c r="C119"/>
  <c r="K118"/>
  <c r="I118"/>
  <c r="G118"/>
  <c r="E118"/>
  <c r="C118"/>
  <c r="K117"/>
  <c r="I117"/>
  <c r="G117"/>
  <c r="E117"/>
  <c r="C117"/>
  <c r="K116"/>
  <c r="I116"/>
  <c r="G116"/>
  <c r="E116"/>
  <c r="C116"/>
  <c r="K115"/>
  <c r="I115"/>
  <c r="G115"/>
  <c r="E115"/>
  <c r="C115"/>
  <c r="K114"/>
  <c r="I114"/>
  <c r="G114"/>
  <c r="E114"/>
  <c r="C114"/>
  <c r="K113"/>
  <c r="I113"/>
  <c r="G113"/>
  <c r="E113"/>
  <c r="C113"/>
  <c r="K112"/>
  <c r="I112"/>
  <c r="G112"/>
  <c r="E112"/>
  <c r="C112"/>
  <c r="K111"/>
  <c r="I111"/>
  <c r="G111"/>
  <c r="E111"/>
  <c r="C111"/>
  <c r="K110"/>
  <c r="I110"/>
  <c r="G110"/>
  <c r="E110"/>
  <c r="C110"/>
  <c r="K109"/>
  <c r="I109"/>
  <c r="G109"/>
  <c r="E109"/>
  <c r="C109"/>
  <c r="K108"/>
  <c r="I108"/>
  <c r="G108"/>
  <c r="E108"/>
  <c r="C108"/>
  <c r="K107"/>
  <c r="I107"/>
  <c r="G107"/>
  <c r="E107"/>
  <c r="C107"/>
  <c r="K106"/>
  <c r="I106"/>
  <c r="G106"/>
  <c r="E106"/>
  <c r="C106"/>
  <c r="K105"/>
  <c r="I105"/>
  <c r="G105"/>
  <c r="E105"/>
  <c r="C105"/>
  <c r="K104"/>
  <c r="I104"/>
  <c r="G104"/>
  <c r="E104"/>
  <c r="C104"/>
  <c r="K103"/>
  <c r="I103"/>
  <c r="G103"/>
  <c r="E103"/>
  <c r="C103"/>
  <c r="K102"/>
  <c r="I102"/>
  <c r="G102"/>
  <c r="E102"/>
  <c r="C102"/>
  <c r="K101"/>
  <c r="I101"/>
  <c r="G101"/>
  <c r="E101"/>
  <c r="C101"/>
  <c r="K100"/>
  <c r="I100"/>
  <c r="G100"/>
  <c r="E100"/>
  <c r="C100"/>
  <c r="K99"/>
  <c r="I99"/>
  <c r="G99"/>
  <c r="E99"/>
  <c r="C99"/>
  <c r="K98"/>
  <c r="I98"/>
  <c r="G98"/>
  <c r="E98"/>
  <c r="C98"/>
  <c r="K97"/>
  <c r="I97"/>
  <c r="G97"/>
  <c r="E97"/>
  <c r="C97"/>
  <c r="K96"/>
  <c r="I96"/>
  <c r="G96"/>
  <c r="E96"/>
  <c r="C96"/>
  <c r="K95"/>
  <c r="I95"/>
  <c r="G95"/>
  <c r="E95"/>
  <c r="C95"/>
  <c r="K94"/>
  <c r="I94"/>
  <c r="G94"/>
  <c r="E94"/>
  <c r="C94"/>
  <c r="K93"/>
  <c r="I93"/>
  <c r="G93"/>
  <c r="E93"/>
  <c r="C93"/>
  <c r="K92"/>
  <c r="I92"/>
  <c r="G92"/>
  <c r="E92"/>
  <c r="C92"/>
  <c r="K91"/>
  <c r="I91"/>
  <c r="G91"/>
  <c r="E91"/>
  <c r="C91"/>
  <c r="K90"/>
  <c r="I90"/>
  <c r="G90"/>
  <c r="E90"/>
  <c r="C90"/>
  <c r="K89"/>
  <c r="I89"/>
  <c r="G89"/>
  <c r="E89"/>
  <c r="C89"/>
  <c r="K88"/>
  <c r="I88"/>
  <c r="G88"/>
  <c r="E88"/>
  <c r="C88"/>
  <c r="K87"/>
  <c r="I87"/>
  <c r="G87"/>
  <c r="E87"/>
  <c r="C87"/>
  <c r="K86"/>
  <c r="I86"/>
  <c r="G86"/>
  <c r="E86"/>
  <c r="C86"/>
  <c r="K85"/>
  <c r="I85"/>
  <c r="G85"/>
  <c r="E85"/>
  <c r="C85"/>
  <c r="K84"/>
  <c r="I84"/>
  <c r="G84"/>
  <c r="E84"/>
  <c r="C84"/>
  <c r="K83"/>
  <c r="I83"/>
  <c r="G83"/>
  <c r="E83"/>
  <c r="C83"/>
  <c r="K82"/>
  <c r="I82"/>
  <c r="G82"/>
  <c r="E82"/>
  <c r="C82"/>
  <c r="K81"/>
  <c r="I81"/>
  <c r="G81"/>
  <c r="E81"/>
  <c r="C81"/>
  <c r="K80"/>
  <c r="I80"/>
  <c r="G80"/>
  <c r="E80"/>
  <c r="C80"/>
  <c r="K79"/>
  <c r="I79"/>
  <c r="G79"/>
  <c r="E79"/>
  <c r="C79"/>
  <c r="K78"/>
  <c r="I78"/>
  <c r="G78"/>
  <c r="E78"/>
  <c r="C78"/>
  <c r="K77"/>
  <c r="I77"/>
  <c r="G77"/>
  <c r="E77"/>
  <c r="C77"/>
  <c r="K76"/>
  <c r="I76"/>
  <c r="G76"/>
  <c r="E76"/>
  <c r="C76"/>
  <c r="K75"/>
  <c r="I75"/>
  <c r="G75"/>
  <c r="E75"/>
  <c r="C75"/>
  <c r="K74"/>
  <c r="I74"/>
  <c r="G74"/>
  <c r="E74"/>
  <c r="C74"/>
  <c r="K73"/>
  <c r="I73"/>
  <c r="G73"/>
  <c r="E73"/>
  <c r="C73"/>
  <c r="K72"/>
  <c r="I72"/>
  <c r="G72"/>
  <c r="E72"/>
  <c r="C72"/>
  <c r="K71"/>
  <c r="I71"/>
  <c r="G71"/>
  <c r="E71"/>
  <c r="C71"/>
  <c r="K70"/>
  <c r="I70"/>
  <c r="G70"/>
  <c r="E70"/>
  <c r="C70"/>
  <c r="K69"/>
  <c r="I69"/>
  <c r="G69"/>
  <c r="E69"/>
  <c r="C69"/>
  <c r="K68"/>
  <c r="I68"/>
  <c r="G68"/>
  <c r="E68"/>
  <c r="C68"/>
  <c r="K67"/>
  <c r="I67"/>
  <c r="G67"/>
  <c r="E67"/>
  <c r="C67"/>
  <c r="K66"/>
  <c r="I66"/>
  <c r="G66"/>
  <c r="E66"/>
  <c r="C66"/>
  <c r="K65"/>
  <c r="I65"/>
  <c r="G65"/>
  <c r="E65"/>
  <c r="C65"/>
  <c r="K64"/>
  <c r="I64"/>
  <c r="G64"/>
  <c r="E64"/>
  <c r="C64"/>
  <c r="K63"/>
  <c r="I63"/>
  <c r="G63"/>
  <c r="E63"/>
  <c r="C63"/>
  <c r="K62"/>
  <c r="I62"/>
  <c r="G62"/>
  <c r="E62"/>
  <c r="C62"/>
  <c r="K61"/>
  <c r="I61"/>
  <c r="G61"/>
  <c r="E61"/>
  <c r="C61"/>
  <c r="K60"/>
  <c r="I60"/>
  <c r="G60"/>
  <c r="E60"/>
  <c r="C60"/>
  <c r="K59"/>
  <c r="I59"/>
  <c r="G59"/>
  <c r="E59"/>
  <c r="C59"/>
  <c r="K58"/>
  <c r="I58"/>
  <c r="G58"/>
  <c r="E58"/>
  <c r="C58"/>
  <c r="K57"/>
  <c r="I57"/>
  <c r="G57"/>
  <c r="E57"/>
  <c r="C57"/>
  <c r="K56"/>
  <c r="I56"/>
  <c r="G56"/>
  <c r="E56"/>
  <c r="C56"/>
  <c r="K55"/>
  <c r="I55"/>
  <c r="G55"/>
  <c r="E55"/>
  <c r="C55"/>
  <c r="K54"/>
  <c r="I54"/>
  <c r="G54"/>
  <c r="E54"/>
  <c r="C54"/>
  <c r="K53"/>
  <c r="I53"/>
  <c r="G53"/>
  <c r="E53"/>
  <c r="C53"/>
  <c r="K52"/>
  <c r="I52"/>
  <c r="G52"/>
  <c r="E52"/>
  <c r="C52"/>
  <c r="K51"/>
  <c r="I51"/>
  <c r="G51"/>
  <c r="G131" s="1"/>
  <c r="E51"/>
  <c r="C51"/>
  <c r="K50"/>
  <c r="I50"/>
  <c r="G50"/>
  <c r="E50"/>
  <c r="C50"/>
  <c r="K49"/>
  <c r="I49"/>
  <c r="G49"/>
  <c r="E49"/>
  <c r="C49"/>
  <c r="K48"/>
  <c r="I48"/>
  <c r="G48"/>
  <c r="E48"/>
  <c r="C48"/>
  <c r="K47"/>
  <c r="I47"/>
  <c r="G47"/>
  <c r="E47"/>
  <c r="C47"/>
  <c r="K46"/>
  <c r="I46"/>
  <c r="G46"/>
  <c r="E46"/>
  <c r="C46"/>
  <c r="K45"/>
  <c r="I45"/>
  <c r="G45"/>
  <c r="E45"/>
  <c r="C45"/>
  <c r="K44"/>
  <c r="I44"/>
  <c r="G44"/>
  <c r="E44"/>
  <c r="C44"/>
  <c r="K43"/>
  <c r="I43"/>
  <c r="G43"/>
  <c r="E43"/>
  <c r="C43"/>
  <c r="K42"/>
  <c r="I42"/>
  <c r="G42"/>
  <c r="E42"/>
  <c r="C42"/>
  <c r="K41"/>
  <c r="I41"/>
  <c r="G41"/>
  <c r="E41"/>
  <c r="C41"/>
  <c r="K40"/>
  <c r="I40"/>
  <c r="G40"/>
  <c r="E40"/>
  <c r="C40"/>
  <c r="K39"/>
  <c r="I39"/>
  <c r="G39"/>
  <c r="E39"/>
  <c r="C39"/>
  <c r="K38"/>
  <c r="I38"/>
  <c r="G38"/>
  <c r="E38"/>
  <c r="C38"/>
  <c r="K37"/>
  <c r="I37"/>
  <c r="G37"/>
  <c r="E37"/>
  <c r="C37"/>
  <c r="K36"/>
  <c r="I36"/>
  <c r="G36"/>
  <c r="E36"/>
  <c r="C36"/>
  <c r="K35"/>
  <c r="I35"/>
  <c r="G35"/>
  <c r="E35"/>
  <c r="C35"/>
  <c r="K34"/>
  <c r="I34"/>
  <c r="G34"/>
  <c r="E34"/>
  <c r="C34"/>
  <c r="K33"/>
  <c r="I33"/>
  <c r="G33"/>
  <c r="E33"/>
  <c r="C33"/>
  <c r="K32"/>
  <c r="I32"/>
  <c r="G32"/>
  <c r="E32"/>
  <c r="C32"/>
  <c r="K31"/>
  <c r="I31"/>
  <c r="G31"/>
  <c r="E31"/>
  <c r="C31"/>
  <c r="K30"/>
  <c r="I30"/>
  <c r="G30"/>
  <c r="E30"/>
  <c r="C30"/>
  <c r="K29"/>
  <c r="I29"/>
  <c r="G29"/>
  <c r="E29"/>
  <c r="C29"/>
  <c r="K28"/>
  <c r="I28"/>
  <c r="G28"/>
  <c r="E28"/>
  <c r="C28"/>
  <c r="K27"/>
  <c r="I27"/>
  <c r="G27"/>
  <c r="E27"/>
  <c r="C27"/>
  <c r="K26"/>
  <c r="I26"/>
  <c r="G26"/>
  <c r="E26"/>
  <c r="C26"/>
  <c r="K25"/>
  <c r="I25"/>
  <c r="G25"/>
  <c r="E25"/>
  <c r="C25"/>
  <c r="K24"/>
  <c r="I24"/>
  <c r="G24"/>
  <c r="E24"/>
  <c r="C24"/>
  <c r="K23"/>
  <c r="I23"/>
  <c r="G23"/>
  <c r="E23"/>
  <c r="C23"/>
  <c r="K22"/>
  <c r="I22"/>
  <c r="G22"/>
  <c r="E22"/>
  <c r="C22"/>
  <c r="K21"/>
  <c r="I21"/>
  <c r="G21"/>
  <c r="E21"/>
  <c r="C21"/>
  <c r="K20"/>
  <c r="I20"/>
  <c r="G20"/>
  <c r="E20"/>
  <c r="C20"/>
  <c r="K19"/>
  <c r="I19"/>
  <c r="G19"/>
  <c r="E19"/>
  <c r="C19"/>
  <c r="K18"/>
  <c r="I18"/>
  <c r="G18"/>
  <c r="E18"/>
  <c r="C18"/>
  <c r="K17"/>
  <c r="I17"/>
  <c r="G17"/>
  <c r="E17"/>
  <c r="C17"/>
  <c r="K16"/>
  <c r="I16"/>
  <c r="G16"/>
  <c r="E16"/>
  <c r="C16"/>
  <c r="K15"/>
  <c r="I15"/>
  <c r="G15"/>
  <c r="E15"/>
  <c r="C15"/>
  <c r="K14"/>
  <c r="I14"/>
  <c r="G14"/>
  <c r="E14"/>
  <c r="C14"/>
  <c r="K13"/>
  <c r="I13"/>
  <c r="G13"/>
  <c r="E13"/>
  <c r="C13"/>
  <c r="K12"/>
  <c r="I12"/>
  <c r="G12"/>
  <c r="E12"/>
  <c r="C12"/>
  <c r="K11"/>
  <c r="I11"/>
  <c r="G11"/>
  <c r="E11"/>
  <c r="C11"/>
  <c r="K10"/>
  <c r="I10"/>
  <c r="G10"/>
  <c r="E10"/>
  <c r="C10"/>
  <c r="K9"/>
  <c r="I9"/>
  <c r="G9"/>
  <c r="E9"/>
  <c r="C9"/>
  <c r="K8"/>
  <c r="I8"/>
  <c r="G8"/>
  <c r="E8"/>
  <c r="C8"/>
  <c r="K7"/>
  <c r="I7"/>
  <c r="G7"/>
  <c r="E7"/>
  <c r="C7"/>
  <c r="K6"/>
  <c r="I6"/>
  <c r="G6"/>
  <c r="E6"/>
  <c r="C6"/>
  <c r="K5"/>
  <c r="I5"/>
  <c r="G5"/>
  <c r="E5"/>
  <c r="C5"/>
  <c r="R59" l="1"/>
  <c r="S59"/>
  <c r="U59"/>
  <c r="V59"/>
  <c r="W45"/>
  <c r="S45"/>
  <c r="T44"/>
  <c r="U43"/>
  <c r="V42"/>
  <c r="W41"/>
  <c r="S41"/>
  <c r="T45"/>
  <c r="U44"/>
  <c r="V43"/>
  <c r="W42"/>
  <c r="S42"/>
  <c r="T41"/>
  <c r="U45"/>
  <c r="V44"/>
  <c r="W43"/>
  <c r="S43"/>
  <c r="T42"/>
  <c r="S33"/>
  <c r="V37"/>
  <c r="W36"/>
  <c r="S36"/>
  <c r="T35"/>
  <c r="V33"/>
  <c r="V34"/>
  <c r="T37"/>
  <c r="U36"/>
  <c r="V35"/>
  <c r="W34"/>
  <c r="S34"/>
  <c r="T33"/>
  <c r="U34"/>
  <c r="W37"/>
  <c r="S37"/>
  <c r="T36"/>
  <c r="U35"/>
  <c r="W33"/>
  <c r="U37"/>
  <c r="V36"/>
  <c r="W35"/>
  <c r="S35"/>
  <c r="T34"/>
  <c r="W22"/>
  <c r="S22"/>
  <c r="T21"/>
  <c r="U20"/>
  <c r="V19"/>
  <c r="W18"/>
  <c r="S18"/>
  <c r="T22"/>
  <c r="U21"/>
  <c r="V20"/>
  <c r="W19"/>
  <c r="S19"/>
  <c r="T18"/>
  <c r="U22"/>
  <c r="V21"/>
  <c r="W20"/>
  <c r="S20"/>
  <c r="T19"/>
  <c r="W12"/>
  <c r="T11"/>
  <c r="V9"/>
  <c r="S8"/>
  <c r="T12"/>
  <c r="U11"/>
  <c r="V10"/>
  <c r="W9"/>
  <c r="S9"/>
  <c r="T8"/>
  <c r="V12"/>
  <c r="W11"/>
  <c r="S11"/>
  <c r="T10"/>
  <c r="U9"/>
  <c r="V8"/>
  <c r="S12"/>
  <c r="U10"/>
  <c r="W8"/>
  <c r="U12"/>
  <c r="V11"/>
  <c r="W10"/>
  <c r="S10"/>
  <c r="T9"/>
  <c r="K131"/>
  <c r="I131"/>
  <c r="C131"/>
  <c r="E131"/>
</calcChain>
</file>

<file path=xl/sharedStrings.xml><?xml version="1.0" encoding="utf-8"?>
<sst xmlns="http://schemas.openxmlformats.org/spreadsheetml/2006/main" count="90" uniqueCount="26">
  <si>
    <t>Date</t>
  </si>
  <si>
    <t>Cipla</t>
  </si>
  <si>
    <t>Idea</t>
  </si>
  <si>
    <t>Wonderla</t>
  </si>
  <si>
    <t>PVR</t>
  </si>
  <si>
    <t>Alkem</t>
  </si>
  <si>
    <t>Rt</t>
  </si>
  <si>
    <t>Average Daily Rt</t>
  </si>
  <si>
    <t>Variance Covariance &amp; Correlation Matrix</t>
  </si>
  <si>
    <t xml:space="preserve">n = </t>
  </si>
  <si>
    <t>k=</t>
  </si>
  <si>
    <t>X = Excess Retun matrix</t>
  </si>
  <si>
    <t>X transpose multipled by X</t>
  </si>
  <si>
    <t xml:space="preserve">n </t>
  </si>
  <si>
    <t>Variance Covariance matrix</t>
  </si>
  <si>
    <t xml:space="preserve">Standard Deviations </t>
  </si>
  <si>
    <t>Product of SDs</t>
  </si>
  <si>
    <t>Correlation Matrix</t>
  </si>
  <si>
    <t>Weights &amp; weight SD</t>
  </si>
  <si>
    <t>Total Weight</t>
  </si>
  <si>
    <t>Stock</t>
  </si>
  <si>
    <t>Weight</t>
  </si>
  <si>
    <t>Wt.SD</t>
  </si>
  <si>
    <t>M1</t>
  </si>
  <si>
    <t>M2</t>
  </si>
  <si>
    <t xml:space="preserve">Portfolio Variance </t>
  </si>
</sst>
</file>

<file path=xl/styles.xml><?xml version="1.0" encoding="utf-8"?>
<styleSheet xmlns="http://schemas.openxmlformats.org/spreadsheetml/2006/main">
  <numFmts count="7">
    <numFmt numFmtId="164" formatCode="0.0%"/>
    <numFmt numFmtId="165" formatCode="0.000000"/>
    <numFmt numFmtId="166" formatCode="0.0000000"/>
    <numFmt numFmtId="167" formatCode="0.00000"/>
    <numFmt numFmtId="168" formatCode="0.00000000"/>
    <numFmt numFmtId="169" formatCode="0.0"/>
    <numFmt numFmtId="170" formatCode="0.00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15" fontId="0" fillId="0" borderId="0" xfId="0" applyNumberFormat="1"/>
    <xf numFmtId="10" fontId="0" fillId="0" borderId="0" xfId="1" applyNumberFormat="1" applyFont="1"/>
    <xf numFmtId="0" fontId="2" fillId="0" borderId="0" xfId="0" applyFont="1" applyAlignment="1">
      <alignment horizontal="center"/>
    </xf>
    <xf numFmtId="10" fontId="0" fillId="0" borderId="0" xfId="0" applyNumberFormat="1"/>
    <xf numFmtId="164" fontId="0" fillId="0" borderId="0" xfId="1" applyNumberFormat="1" applyFon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10" fontId="2" fillId="2" borderId="0" xfId="0" applyNumberFormat="1" applyFont="1" applyFill="1"/>
    <xf numFmtId="166" fontId="0" fillId="0" borderId="0" xfId="0" applyNumberFormat="1" applyAlignment="1">
      <alignment horizontal="center"/>
    </xf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0" fontId="3" fillId="0" borderId="0" xfId="0" applyFont="1"/>
    <xf numFmtId="10" fontId="4" fillId="0" borderId="0" xfId="0" applyNumberFormat="1" applyFont="1" applyAlignment="1">
      <alignment horizontal="right"/>
    </xf>
    <xf numFmtId="0" fontId="4" fillId="0" borderId="0" xfId="0" applyNumberFormat="1" applyFont="1"/>
    <xf numFmtId="10" fontId="5" fillId="0" borderId="0" xfId="0" applyNumberFormat="1" applyFont="1"/>
    <xf numFmtId="0" fontId="2" fillId="0" borderId="1" xfId="0" applyFont="1" applyBorder="1"/>
    <xf numFmtId="166" fontId="2" fillId="0" borderId="2" xfId="0" applyNumberFormat="1" applyFont="1" applyBorder="1" applyAlignment="1">
      <alignment horizontal="right"/>
    </xf>
    <xf numFmtId="166" fontId="2" fillId="0" borderId="3" xfId="0" applyNumberFormat="1" applyFont="1" applyBorder="1" applyAlignment="1">
      <alignment horizontal="right"/>
    </xf>
    <xf numFmtId="0" fontId="2" fillId="0" borderId="4" xfId="0" applyFont="1" applyBorder="1"/>
    <xf numFmtId="167" fontId="0" fillId="0" borderId="0" xfId="0" applyNumberFormat="1" applyBorder="1" applyAlignment="1">
      <alignment horizontal="right"/>
    </xf>
    <xf numFmtId="167" fontId="0" fillId="0" borderId="5" xfId="0" applyNumberFormat="1" applyBorder="1" applyAlignment="1">
      <alignment horizontal="right"/>
    </xf>
    <xf numFmtId="0" fontId="2" fillId="0" borderId="6" xfId="0" applyFont="1" applyBorder="1"/>
    <xf numFmtId="167" fontId="0" fillId="0" borderId="7" xfId="0" applyNumberFormat="1" applyBorder="1" applyAlignment="1">
      <alignment horizontal="right"/>
    </xf>
    <xf numFmtId="167" fontId="0" fillId="0" borderId="8" xfId="0" applyNumberFormat="1" applyBorder="1" applyAlignment="1">
      <alignment horizontal="right"/>
    </xf>
    <xf numFmtId="1" fontId="2" fillId="0" borderId="0" xfId="0" applyNumberFormat="1" applyFont="1"/>
    <xf numFmtId="166" fontId="0" fillId="0" borderId="0" xfId="0" applyNumberFormat="1" applyBorder="1"/>
    <xf numFmtId="166" fontId="0" fillId="0" borderId="5" xfId="0" applyNumberFormat="1" applyBorder="1"/>
    <xf numFmtId="166" fontId="0" fillId="0" borderId="7" xfId="0" applyNumberFormat="1" applyBorder="1"/>
    <xf numFmtId="166" fontId="0" fillId="0" borderId="8" xfId="0" applyNumberFormat="1" applyBorder="1"/>
    <xf numFmtId="166" fontId="6" fillId="0" borderId="0" xfId="1" applyNumberFormat="1" applyFont="1"/>
    <xf numFmtId="166" fontId="0" fillId="2" borderId="0" xfId="0" applyNumberFormat="1" applyFill="1" applyBorder="1"/>
    <xf numFmtId="166" fontId="0" fillId="3" borderId="0" xfId="0" applyNumberFormat="1" applyFill="1" applyBorder="1"/>
    <xf numFmtId="10" fontId="0" fillId="0" borderId="5" xfId="1" applyNumberFormat="1" applyFont="1" applyBorder="1"/>
    <xf numFmtId="10" fontId="1" fillId="0" borderId="5" xfId="1" applyNumberFormat="1" applyFont="1" applyBorder="1"/>
    <xf numFmtId="10" fontId="0" fillId="0" borderId="8" xfId="1" applyNumberFormat="1" applyFont="1" applyBorder="1"/>
    <xf numFmtId="10" fontId="0" fillId="0" borderId="3" xfId="1" quotePrefix="1" applyNumberFormat="1" applyFont="1" applyBorder="1"/>
    <xf numFmtId="168" fontId="0" fillId="0" borderId="0" xfId="0" applyNumberFormat="1" applyBorder="1"/>
    <xf numFmtId="168" fontId="0" fillId="0" borderId="5" xfId="0" applyNumberFormat="1" applyBorder="1"/>
    <xf numFmtId="168" fontId="0" fillId="0" borderId="0" xfId="0" applyNumberFormat="1" applyFont="1" applyBorder="1"/>
    <xf numFmtId="168" fontId="0" fillId="0" borderId="5" xfId="0" applyNumberFormat="1" applyFont="1" applyBorder="1"/>
    <xf numFmtId="168" fontId="0" fillId="0" borderId="7" xfId="0" applyNumberFormat="1" applyBorder="1"/>
    <xf numFmtId="168" fontId="0" fillId="0" borderId="8" xfId="0" applyNumberFormat="1" applyBorder="1"/>
    <xf numFmtId="0" fontId="0" fillId="0" borderId="1" xfId="0" applyBorder="1"/>
    <xf numFmtId="169" fontId="0" fillId="2" borderId="9" xfId="0" applyNumberFormat="1" applyFill="1" applyBorder="1"/>
    <xf numFmtId="168" fontId="0" fillId="4" borderId="5" xfId="0" applyNumberFormat="1" applyFill="1" applyBorder="1"/>
    <xf numFmtId="168" fontId="0" fillId="4" borderId="7" xfId="0" applyNumberFormat="1" applyFill="1" applyBorder="1"/>
    <xf numFmtId="10" fontId="0" fillId="0" borderId="0" xfId="1" quotePrefix="1" applyNumberFormat="1" applyFont="1" applyBorder="1"/>
    <xf numFmtId="10" fontId="0" fillId="0" borderId="0" xfId="1" applyNumberFormat="1" applyFont="1" applyBorder="1"/>
    <xf numFmtId="10" fontId="1" fillId="0" borderId="0" xfId="1" applyNumberFormat="1" applyFont="1" applyBorder="1"/>
    <xf numFmtId="170" fontId="0" fillId="0" borderId="5" xfId="0" applyNumberFormat="1" applyBorder="1"/>
    <xf numFmtId="0" fontId="2" fillId="0" borderId="10" xfId="0" applyFont="1" applyFill="1" applyBorder="1"/>
    <xf numFmtId="0" fontId="0" fillId="0" borderId="12" xfId="0" applyBorder="1"/>
    <xf numFmtId="0" fontId="2" fillId="0" borderId="1" xfId="0" applyFont="1" applyFill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0" fillId="0" borderId="4" xfId="0" applyFont="1" applyBorder="1"/>
    <xf numFmtId="0" fontId="0" fillId="0" borderId="8" xfId="0" applyBorder="1"/>
    <xf numFmtId="10" fontId="0" fillId="5" borderId="11" xfId="0" applyNumberFormat="1" applyFill="1" applyBorder="1"/>
    <xf numFmtId="166" fontId="2" fillId="0" borderId="1" xfId="0" applyNumberFormat="1" applyFont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3" fillId="0" borderId="1" xfId="0" applyFont="1" applyBorder="1"/>
    <xf numFmtId="0" fontId="0" fillId="0" borderId="3" xfId="0" applyBorder="1"/>
    <xf numFmtId="0" fontId="3" fillId="0" borderId="0" xfId="0" applyFont="1" applyAlignment="1">
      <alignment horizontal="center"/>
    </xf>
    <xf numFmtId="10" fontId="2" fillId="0" borderId="6" xfId="1" applyNumberFormat="1" applyFont="1" applyBorder="1" applyAlignment="1">
      <alignment horizontal="center"/>
    </xf>
    <xf numFmtId="10" fontId="2" fillId="0" borderId="8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1"/>
  <sheetViews>
    <sheetView showGridLines="0" tabSelected="1" topLeftCell="G1" workbookViewId="0">
      <pane ySplit="3" topLeftCell="A54" activePane="bottomLeft" state="frozen"/>
      <selection pane="bottomLeft" activeCell="K22" sqref="K22"/>
    </sheetView>
  </sheetViews>
  <sheetFormatPr defaultRowHeight="15"/>
  <cols>
    <col min="1" max="1" width="10" bestFit="1" customWidth="1"/>
    <col min="3" max="3" width="8.42578125" customWidth="1"/>
    <col min="6" max="11" width="9.140625" customWidth="1"/>
    <col min="12" max="12" width="11.140625" bestFit="1" customWidth="1"/>
    <col min="13" max="13" width="10.140625" bestFit="1" customWidth="1"/>
    <col min="18" max="18" width="12.28515625" customWidth="1"/>
    <col min="19" max="19" width="12.42578125" customWidth="1"/>
    <col min="20" max="20" width="12.28515625" customWidth="1"/>
    <col min="21" max="23" width="13.7109375" bestFit="1" customWidth="1"/>
  </cols>
  <sheetData>
    <row r="1" spans="1:23" ht="18.75">
      <c r="A1" s="14" t="s">
        <v>8</v>
      </c>
      <c r="L1" s="66" t="s">
        <v>11</v>
      </c>
      <c r="M1" s="66"/>
      <c r="N1" s="66"/>
      <c r="O1" s="66"/>
      <c r="P1" s="66"/>
    </row>
    <row r="2" spans="1:23" ht="3.75" customHeight="1">
      <c r="A2" s="6"/>
    </row>
    <row r="3" spans="1:23">
      <c r="A3" s="3" t="s">
        <v>0</v>
      </c>
      <c r="B3" s="3" t="s">
        <v>1</v>
      </c>
      <c r="C3" s="3" t="s">
        <v>6</v>
      </c>
      <c r="D3" s="3" t="s">
        <v>2</v>
      </c>
      <c r="E3" s="3" t="s">
        <v>6</v>
      </c>
      <c r="F3" s="3" t="s">
        <v>3</v>
      </c>
      <c r="G3" s="3" t="s">
        <v>6</v>
      </c>
      <c r="H3" s="3" t="s">
        <v>4</v>
      </c>
      <c r="I3" s="3" t="s">
        <v>6</v>
      </c>
      <c r="J3" s="3" t="s">
        <v>5</v>
      </c>
      <c r="K3" s="3" t="s">
        <v>6</v>
      </c>
      <c r="L3" s="3" t="s">
        <v>1</v>
      </c>
      <c r="M3" s="3" t="s">
        <v>2</v>
      </c>
      <c r="N3" s="3" t="s">
        <v>3</v>
      </c>
      <c r="O3" s="3" t="s">
        <v>4</v>
      </c>
      <c r="P3" s="3" t="s">
        <v>5</v>
      </c>
    </row>
    <row r="4" spans="1:23">
      <c r="A4" s="1">
        <v>42614</v>
      </c>
      <c r="B4">
        <v>579.15</v>
      </c>
      <c r="D4">
        <v>83.65</v>
      </c>
      <c r="F4">
        <v>410.25</v>
      </c>
      <c r="H4">
        <v>1185.45</v>
      </c>
      <c r="J4">
        <v>1569.85</v>
      </c>
    </row>
    <row r="5" spans="1:23">
      <c r="A5" s="1">
        <v>42615</v>
      </c>
      <c r="B5">
        <v>577.95000000000005</v>
      </c>
      <c r="C5" s="2">
        <f>B5/B4-1</f>
        <v>-2.0720020720019772E-3</v>
      </c>
      <c r="D5">
        <v>84.45</v>
      </c>
      <c r="E5" s="2">
        <f>D5/D4-1</f>
        <v>9.5636580992228826E-3</v>
      </c>
      <c r="F5">
        <v>409.55</v>
      </c>
      <c r="G5" s="2">
        <f>F5/F4-1</f>
        <v>-1.7062766605727697E-3</v>
      </c>
      <c r="H5">
        <v>1273.45</v>
      </c>
      <c r="I5" s="2">
        <f>H5/H4-1</f>
        <v>7.4233413471677334E-2</v>
      </c>
      <c r="J5">
        <v>1636.5</v>
      </c>
      <c r="K5" s="2">
        <f>J5/J4-1</f>
        <v>4.2456285632385349E-2</v>
      </c>
      <c r="L5" s="4">
        <f>C5-$C$131</f>
        <v>-2.6865791633926038E-3</v>
      </c>
      <c r="M5" s="4">
        <f>E5-$E$131</f>
        <v>3.9122009199952928E-3</v>
      </c>
      <c r="N5" s="4">
        <f>G5-$G$131</f>
        <v>-2.2796169327280514E-3</v>
      </c>
      <c r="O5" s="4">
        <f>I5-$I$131</f>
        <v>7.269118559928904E-2</v>
      </c>
      <c r="P5" s="4">
        <f>K5-$K$131</f>
        <v>3.9570243320435246E-2</v>
      </c>
      <c r="S5" s="6"/>
      <c r="T5" s="6"/>
      <c r="U5" s="6"/>
      <c r="V5" s="6"/>
      <c r="W5" s="6"/>
    </row>
    <row r="6" spans="1:23" ht="18.75">
      <c r="A6" s="1">
        <v>42619</v>
      </c>
      <c r="B6">
        <v>578.6</v>
      </c>
      <c r="C6" s="2">
        <f t="shared" ref="C6:C69" si="0">B6/B5-1</f>
        <v>1.1246647633877949E-3</v>
      </c>
      <c r="D6">
        <v>84.85</v>
      </c>
      <c r="E6" s="2">
        <f t="shared" ref="E6:E69" si="1">D6/D5-1</f>
        <v>4.7365304914148698E-3</v>
      </c>
      <c r="F6">
        <v>406.6</v>
      </c>
      <c r="G6" s="2">
        <f t="shared" ref="G6:G69" si="2">F6/F5-1</f>
        <v>-7.2030277133439125E-3</v>
      </c>
      <c r="H6">
        <v>1261</v>
      </c>
      <c r="I6" s="2">
        <f t="shared" ref="I6:I69" si="3">H6/H5-1</f>
        <v>-9.7765911500256042E-3</v>
      </c>
      <c r="J6">
        <v>1644.75</v>
      </c>
      <c r="K6" s="2">
        <f t="shared" ref="K6:K69" si="4">J6/J5-1</f>
        <v>5.0412465627864833E-3</v>
      </c>
      <c r="L6" s="4">
        <f t="shared" ref="L6:L69" si="5">C6-$C$131</f>
        <v>5.1008767199716841E-4</v>
      </c>
      <c r="M6" s="4">
        <f t="shared" ref="M6:M69" si="6">E6-$E$131</f>
        <v>-9.1492668781271991E-4</v>
      </c>
      <c r="N6" s="4">
        <f t="shared" ref="N6:N69" si="7">G6-$G$131</f>
        <v>-7.7763679854991937E-3</v>
      </c>
      <c r="O6" s="4">
        <f t="shared" ref="O6:O69" si="8">I6-$I$131</f>
        <v>-1.1318819022413896E-2</v>
      </c>
      <c r="P6" s="4">
        <f t="shared" ref="P6:P69" si="9">K6-$K$131</f>
        <v>2.1552042508363829E-3</v>
      </c>
      <c r="R6" s="14" t="s">
        <v>12</v>
      </c>
      <c r="S6" s="10"/>
      <c r="T6" s="10"/>
      <c r="U6" s="10"/>
      <c r="V6" s="10"/>
      <c r="W6" s="10"/>
    </row>
    <row r="7" spans="1:23">
      <c r="A7" s="1">
        <v>42620</v>
      </c>
      <c r="B7">
        <v>580.75</v>
      </c>
      <c r="C7" s="2">
        <f t="shared" si="0"/>
        <v>3.7158658831661917E-3</v>
      </c>
      <c r="D7">
        <v>83.7</v>
      </c>
      <c r="E7" s="2">
        <f t="shared" si="1"/>
        <v>-1.3553329404832004E-2</v>
      </c>
      <c r="F7">
        <v>405.6</v>
      </c>
      <c r="G7" s="2">
        <f t="shared" si="2"/>
        <v>-2.4594195769798155E-3</v>
      </c>
      <c r="H7">
        <v>1241.6500000000001</v>
      </c>
      <c r="I7" s="2">
        <f t="shared" si="3"/>
        <v>-1.5344964314036424E-2</v>
      </c>
      <c r="J7">
        <v>1616.9</v>
      </c>
      <c r="K7" s="2">
        <f t="shared" si="4"/>
        <v>-1.6932664538683584E-2</v>
      </c>
      <c r="L7" s="4">
        <f t="shared" si="5"/>
        <v>3.101288791775565E-3</v>
      </c>
      <c r="M7" s="4">
        <f t="shared" si="6"/>
        <v>-1.9204786584059594E-2</v>
      </c>
      <c r="N7" s="4">
        <f t="shared" si="7"/>
        <v>-3.0327598491350972E-3</v>
      </c>
      <c r="O7" s="4">
        <f t="shared" si="8"/>
        <v>-1.6887192186424718E-2</v>
      </c>
      <c r="P7" s="4">
        <f t="shared" si="9"/>
        <v>-1.9818706850633683E-2</v>
      </c>
      <c r="R7" s="18"/>
      <c r="S7" s="19" t="s">
        <v>1</v>
      </c>
      <c r="T7" s="19" t="s">
        <v>2</v>
      </c>
      <c r="U7" s="19" t="s">
        <v>3</v>
      </c>
      <c r="V7" s="19" t="s">
        <v>4</v>
      </c>
      <c r="W7" s="20" t="s">
        <v>5</v>
      </c>
    </row>
    <row r="8" spans="1:23">
      <c r="A8" s="1">
        <v>42621</v>
      </c>
      <c r="B8">
        <v>595.15</v>
      </c>
      <c r="C8" s="2">
        <f t="shared" si="0"/>
        <v>2.4795523030563871E-2</v>
      </c>
      <c r="D8">
        <v>84.5</v>
      </c>
      <c r="E8" s="2">
        <f t="shared" si="1"/>
        <v>9.5579450418159517E-3</v>
      </c>
      <c r="F8">
        <v>405.6</v>
      </c>
      <c r="G8" s="2">
        <f t="shared" si="2"/>
        <v>0</v>
      </c>
      <c r="H8">
        <v>1237.9000000000001</v>
      </c>
      <c r="I8" s="2">
        <f t="shared" si="3"/>
        <v>-3.0201747674465373E-3</v>
      </c>
      <c r="J8">
        <v>1635.9</v>
      </c>
      <c r="K8" s="2">
        <f t="shared" si="4"/>
        <v>1.1750881316098694E-2</v>
      </c>
      <c r="L8" s="4">
        <f t="shared" si="5"/>
        <v>2.4180945939173245E-2</v>
      </c>
      <c r="M8" s="4">
        <f t="shared" si="6"/>
        <v>3.906487862588362E-3</v>
      </c>
      <c r="N8" s="4">
        <f t="shared" si="7"/>
        <v>-5.7334027215528158E-4</v>
      </c>
      <c r="O8" s="4">
        <f t="shared" si="8"/>
        <v>-4.5624026398348293E-3</v>
      </c>
      <c r="P8" s="4">
        <f t="shared" si="9"/>
        <v>8.864839004148594E-3</v>
      </c>
      <c r="R8" s="21" t="s">
        <v>1</v>
      </c>
      <c r="S8" s="22">
        <f t="array" ref="S8:W12">MMULT(TRANSPOSE(L5:P130),L5:P130)</f>
        <v>2.7875390404059234E-2</v>
      </c>
      <c r="T8" s="22">
        <v>6.7902870325454254E-3</v>
      </c>
      <c r="U8" s="22">
        <v>4.2490226159818531E-3</v>
      </c>
      <c r="V8" s="22">
        <v>5.1484423678340632E-3</v>
      </c>
      <c r="W8" s="23">
        <v>8.0425602600088936E-3</v>
      </c>
    </row>
    <row r="9" spans="1:23">
      <c r="A9" s="1">
        <v>42622</v>
      </c>
      <c r="B9">
        <v>580.5</v>
      </c>
      <c r="C9" s="2">
        <f t="shared" si="0"/>
        <v>-2.4615643115181052E-2</v>
      </c>
      <c r="D9">
        <v>83.6</v>
      </c>
      <c r="E9" s="2">
        <f t="shared" si="1"/>
        <v>-1.0650887573964596E-2</v>
      </c>
      <c r="F9">
        <v>404.55</v>
      </c>
      <c r="G9" s="2">
        <f t="shared" si="2"/>
        <v>-2.5887573964497035E-3</v>
      </c>
      <c r="H9">
        <v>1219.75</v>
      </c>
      <c r="I9" s="2">
        <f t="shared" si="3"/>
        <v>-1.466192745779149E-2</v>
      </c>
      <c r="J9">
        <v>1602.85</v>
      </c>
      <c r="K9" s="2">
        <f t="shared" si="4"/>
        <v>-2.0202946390366239E-2</v>
      </c>
      <c r="L9" s="4">
        <f t="shared" si="5"/>
        <v>-2.5230220206571678E-2</v>
      </c>
      <c r="M9" s="4">
        <f t="shared" si="6"/>
        <v>-1.6302344753192186E-2</v>
      </c>
      <c r="N9" s="4">
        <f t="shared" si="7"/>
        <v>-3.1620976686049852E-3</v>
      </c>
      <c r="O9" s="4">
        <f t="shared" si="8"/>
        <v>-1.6204155330179784E-2</v>
      </c>
      <c r="P9" s="4">
        <f t="shared" si="9"/>
        <v>-2.3088988702316338E-2</v>
      </c>
      <c r="R9" s="21" t="s">
        <v>2</v>
      </c>
      <c r="S9" s="22">
        <v>6.7902870325454254E-3</v>
      </c>
      <c r="T9" s="22">
        <v>0.14084067497806899</v>
      </c>
      <c r="U9" s="22">
        <v>4.9653941457704701E-3</v>
      </c>
      <c r="V9" s="22">
        <v>2.8858202628532781E-3</v>
      </c>
      <c r="W9" s="23">
        <v>4.7463927649434353E-3</v>
      </c>
    </row>
    <row r="10" spans="1:23">
      <c r="A10" s="1">
        <v>42625</v>
      </c>
      <c r="B10">
        <v>570.1</v>
      </c>
      <c r="C10" s="2">
        <f t="shared" si="0"/>
        <v>-1.7915590008613202E-2</v>
      </c>
      <c r="D10">
        <v>82.8</v>
      </c>
      <c r="E10" s="2">
        <f t="shared" si="1"/>
        <v>-9.5693779904305609E-3</v>
      </c>
      <c r="F10">
        <v>400.5</v>
      </c>
      <c r="G10" s="2">
        <f t="shared" si="2"/>
        <v>-1.0011123470522798E-2</v>
      </c>
      <c r="H10">
        <v>1179.25</v>
      </c>
      <c r="I10" s="2">
        <f t="shared" si="3"/>
        <v>-3.3203525312564097E-2</v>
      </c>
      <c r="J10">
        <v>1616.35</v>
      </c>
      <c r="K10" s="2">
        <f t="shared" si="4"/>
        <v>8.4224974264590635E-3</v>
      </c>
      <c r="L10" s="4">
        <f t="shared" si="5"/>
        <v>-1.8530167100003828E-2</v>
      </c>
      <c r="M10" s="4">
        <f t="shared" si="6"/>
        <v>-1.5220835169658151E-2</v>
      </c>
      <c r="N10" s="4">
        <f t="shared" si="7"/>
        <v>-1.0584463742678079E-2</v>
      </c>
      <c r="O10" s="4">
        <f t="shared" si="8"/>
        <v>-3.4745753184952391E-2</v>
      </c>
      <c r="P10" s="4">
        <f t="shared" si="9"/>
        <v>5.5364551145089631E-3</v>
      </c>
      <c r="R10" s="21" t="s">
        <v>3</v>
      </c>
      <c r="S10" s="22">
        <v>4.2490226159818531E-3</v>
      </c>
      <c r="T10" s="22">
        <v>4.9653941457704701E-3</v>
      </c>
      <c r="U10" s="22">
        <v>3.0546697184546473E-2</v>
      </c>
      <c r="V10" s="22">
        <v>4.99890603020192E-3</v>
      </c>
      <c r="W10" s="23">
        <v>3.5133925349870691E-3</v>
      </c>
    </row>
    <row r="11" spans="1:23">
      <c r="A11" s="1">
        <v>42627</v>
      </c>
      <c r="B11">
        <v>577.5</v>
      </c>
      <c r="C11" s="2">
        <f t="shared" si="0"/>
        <v>1.2980178915979579E-2</v>
      </c>
      <c r="D11">
        <v>83.75</v>
      </c>
      <c r="E11" s="2">
        <f t="shared" si="1"/>
        <v>1.1473429951690761E-2</v>
      </c>
      <c r="F11">
        <v>400.25</v>
      </c>
      <c r="G11" s="2">
        <f t="shared" si="2"/>
        <v>-6.2421972534332237E-4</v>
      </c>
      <c r="H11">
        <v>1173.5999999999999</v>
      </c>
      <c r="I11" s="2">
        <f t="shared" si="3"/>
        <v>-4.7911808352767427E-3</v>
      </c>
      <c r="J11">
        <v>1624.3</v>
      </c>
      <c r="K11" s="2">
        <f t="shared" si="4"/>
        <v>4.9184891886040472E-3</v>
      </c>
      <c r="L11" s="4">
        <f t="shared" si="5"/>
        <v>1.2365601824588953E-2</v>
      </c>
      <c r="M11" s="4">
        <f t="shared" si="6"/>
        <v>5.8219727724631715E-3</v>
      </c>
      <c r="N11" s="4">
        <f t="shared" si="7"/>
        <v>-1.1975599974986041E-3</v>
      </c>
      <c r="O11" s="4">
        <f t="shared" si="8"/>
        <v>-6.3334087076650347E-3</v>
      </c>
      <c r="P11" s="4">
        <f t="shared" si="9"/>
        <v>2.0324468766539467E-3</v>
      </c>
      <c r="R11" s="21" t="s">
        <v>4</v>
      </c>
      <c r="S11" s="22">
        <v>5.1484423678340632E-3</v>
      </c>
      <c r="T11" s="22">
        <v>2.8858202628532781E-3</v>
      </c>
      <c r="U11" s="22">
        <v>4.99890603020192E-3</v>
      </c>
      <c r="V11" s="22">
        <v>5.1085215812449514E-2</v>
      </c>
      <c r="W11" s="23">
        <v>3.3756038563330783E-3</v>
      </c>
    </row>
    <row r="12" spans="1:23">
      <c r="A12" s="1">
        <v>42628</v>
      </c>
      <c r="B12">
        <v>585.4</v>
      </c>
      <c r="C12" s="2">
        <f t="shared" si="0"/>
        <v>1.3679653679653736E-2</v>
      </c>
      <c r="D12">
        <v>84.5</v>
      </c>
      <c r="E12" s="2">
        <f t="shared" si="1"/>
        <v>8.9552238805969964E-3</v>
      </c>
      <c r="F12">
        <v>399.65</v>
      </c>
      <c r="G12" s="2">
        <f t="shared" si="2"/>
        <v>-1.4990630855715725E-3</v>
      </c>
      <c r="H12">
        <v>1158.6500000000001</v>
      </c>
      <c r="I12" s="2">
        <f t="shared" si="3"/>
        <v>-1.273858214042245E-2</v>
      </c>
      <c r="J12">
        <v>1622.35</v>
      </c>
      <c r="K12" s="2">
        <f t="shared" si="4"/>
        <v>-1.2005171458474573E-3</v>
      </c>
      <c r="L12" s="4">
        <f t="shared" si="5"/>
        <v>1.306507658826311E-2</v>
      </c>
      <c r="M12" s="4">
        <f t="shared" si="6"/>
        <v>3.3037667013694066E-3</v>
      </c>
      <c r="N12" s="4">
        <f t="shared" si="7"/>
        <v>-2.0724033577268542E-3</v>
      </c>
      <c r="O12" s="4">
        <f t="shared" si="8"/>
        <v>-1.4280810012810742E-2</v>
      </c>
      <c r="P12" s="4">
        <f t="shared" si="9"/>
        <v>-4.0865594577975577E-3</v>
      </c>
      <c r="R12" s="24" t="s">
        <v>5</v>
      </c>
      <c r="S12" s="25">
        <v>8.0425602600088936E-3</v>
      </c>
      <c r="T12" s="25">
        <v>4.7463927649434353E-3</v>
      </c>
      <c r="U12" s="25">
        <v>3.5133925349870691E-3</v>
      </c>
      <c r="V12" s="25">
        <v>3.3756038563330783E-3</v>
      </c>
      <c r="W12" s="26">
        <v>4.3095187428188061E-2</v>
      </c>
    </row>
    <row r="13" spans="1:23">
      <c r="A13" s="1">
        <v>42629</v>
      </c>
      <c r="B13">
        <v>593.54999999999995</v>
      </c>
      <c r="C13" s="2">
        <f t="shared" si="0"/>
        <v>1.3922104543901526E-2</v>
      </c>
      <c r="D13">
        <v>85.15</v>
      </c>
      <c r="E13" s="2">
        <f t="shared" si="1"/>
        <v>7.692307692307665E-3</v>
      </c>
      <c r="F13">
        <v>394.75</v>
      </c>
      <c r="G13" s="2">
        <f t="shared" si="2"/>
        <v>-1.226072813711987E-2</v>
      </c>
      <c r="H13">
        <v>1185</v>
      </c>
      <c r="I13" s="2">
        <f t="shared" si="3"/>
        <v>2.2741984205756571E-2</v>
      </c>
      <c r="J13">
        <v>1682.1</v>
      </c>
      <c r="K13" s="2">
        <f t="shared" si="4"/>
        <v>3.6829290843529483E-2</v>
      </c>
      <c r="L13" s="4">
        <f t="shared" si="5"/>
        <v>1.33075274525109E-2</v>
      </c>
      <c r="M13" s="4">
        <f t="shared" si="6"/>
        <v>2.0408505130800753E-3</v>
      </c>
      <c r="N13" s="4">
        <f t="shared" si="7"/>
        <v>-1.2834068409275151E-2</v>
      </c>
      <c r="O13" s="4">
        <f t="shared" si="8"/>
        <v>2.1199756333368278E-2</v>
      </c>
      <c r="P13" s="4">
        <f t="shared" si="9"/>
        <v>3.394324853157938E-2</v>
      </c>
      <c r="S13" s="6"/>
      <c r="T13" s="6"/>
      <c r="U13" s="6"/>
      <c r="V13" s="6"/>
      <c r="W13" s="6"/>
    </row>
    <row r="14" spans="1:23">
      <c r="A14" s="1">
        <v>42632</v>
      </c>
      <c r="B14">
        <v>597.79999999999995</v>
      </c>
      <c r="C14" s="2">
        <f t="shared" si="0"/>
        <v>7.1603066296015427E-3</v>
      </c>
      <c r="D14">
        <v>84.85</v>
      </c>
      <c r="E14" s="2">
        <f t="shared" si="1"/>
        <v>-3.5231943628891704E-3</v>
      </c>
      <c r="F14">
        <v>385.55</v>
      </c>
      <c r="G14" s="2">
        <f t="shared" si="2"/>
        <v>-2.3305889803673208E-2</v>
      </c>
      <c r="H14">
        <v>1181.25</v>
      </c>
      <c r="I14" s="2">
        <f t="shared" si="3"/>
        <v>-3.1645569620253333E-3</v>
      </c>
      <c r="J14">
        <v>1729.7</v>
      </c>
      <c r="K14" s="2">
        <f t="shared" si="4"/>
        <v>2.8297960882230688E-2</v>
      </c>
      <c r="L14" s="4">
        <f t="shared" si="5"/>
        <v>6.5457295382109161E-3</v>
      </c>
      <c r="M14" s="4">
        <f t="shared" si="6"/>
        <v>-9.1746515421167602E-3</v>
      </c>
      <c r="N14" s="4">
        <f t="shared" si="7"/>
        <v>-2.3879230075828491E-2</v>
      </c>
      <c r="O14" s="4">
        <f t="shared" si="8"/>
        <v>-4.7067848344136253E-3</v>
      </c>
      <c r="P14" s="4">
        <f t="shared" si="9"/>
        <v>2.5411918570280589E-2</v>
      </c>
      <c r="R14" s="6" t="s">
        <v>13</v>
      </c>
      <c r="S14" s="27">
        <v>127</v>
      </c>
      <c r="T14" s="11"/>
      <c r="U14" s="11"/>
      <c r="V14" s="11"/>
      <c r="W14" s="11"/>
    </row>
    <row r="15" spans="1:23">
      <c r="A15" s="1">
        <v>42633</v>
      </c>
      <c r="B15">
        <v>602.85</v>
      </c>
      <c r="C15" s="2">
        <f t="shared" si="0"/>
        <v>8.4476413516227922E-3</v>
      </c>
      <c r="D15">
        <v>83.9</v>
      </c>
      <c r="E15" s="2">
        <f t="shared" si="1"/>
        <v>-1.1196228638774119E-2</v>
      </c>
      <c r="F15">
        <v>384.85</v>
      </c>
      <c r="G15" s="2">
        <f t="shared" si="2"/>
        <v>-1.8155881208662406E-3</v>
      </c>
      <c r="H15">
        <v>1228.6500000000001</v>
      </c>
      <c r="I15" s="2">
        <f t="shared" si="3"/>
        <v>4.0126984126984233E-2</v>
      </c>
      <c r="J15">
        <v>1697.7</v>
      </c>
      <c r="K15" s="2">
        <f t="shared" si="4"/>
        <v>-1.8500317974215141E-2</v>
      </c>
      <c r="L15" s="4">
        <f t="shared" si="5"/>
        <v>7.8330642602321664E-3</v>
      </c>
      <c r="M15" s="4">
        <f t="shared" si="6"/>
        <v>-1.6847685818001709E-2</v>
      </c>
      <c r="N15" s="4">
        <f t="shared" si="7"/>
        <v>-2.3889283930215222E-3</v>
      </c>
      <c r="O15" s="4">
        <f t="shared" si="8"/>
        <v>3.8584756254595939E-2</v>
      </c>
      <c r="P15" s="4">
        <f t="shared" si="9"/>
        <v>-2.1386360286165241E-2</v>
      </c>
      <c r="R15" s="6"/>
      <c r="S15" s="11"/>
      <c r="T15" s="11"/>
      <c r="U15" s="11"/>
      <c r="V15" s="11"/>
      <c r="W15" s="11"/>
    </row>
    <row r="16" spans="1:23" ht="18.75">
      <c r="A16" s="1">
        <v>42634</v>
      </c>
      <c r="B16">
        <v>601.35</v>
      </c>
      <c r="C16" s="2">
        <f t="shared" si="0"/>
        <v>-2.4881811395869313E-3</v>
      </c>
      <c r="D16">
        <v>84.45</v>
      </c>
      <c r="E16" s="2">
        <f t="shared" si="1"/>
        <v>6.5554231227651361E-3</v>
      </c>
      <c r="F16">
        <v>379.75</v>
      </c>
      <c r="G16" s="2">
        <f t="shared" si="2"/>
        <v>-1.3251916331038172E-2</v>
      </c>
      <c r="H16">
        <v>1234.3499999999999</v>
      </c>
      <c r="I16" s="2">
        <f t="shared" si="3"/>
        <v>4.6392381882551792E-3</v>
      </c>
      <c r="J16">
        <v>1694.75</v>
      </c>
      <c r="K16" s="2">
        <f t="shared" si="4"/>
        <v>-1.7376450491841666E-3</v>
      </c>
      <c r="L16" s="4">
        <f t="shared" si="5"/>
        <v>-3.102758230977558E-3</v>
      </c>
      <c r="M16" s="4">
        <f t="shared" si="6"/>
        <v>9.0396594353754633E-4</v>
      </c>
      <c r="N16" s="4">
        <f t="shared" si="7"/>
        <v>-1.3825256603193453E-2</v>
      </c>
      <c r="O16" s="4">
        <f t="shared" si="8"/>
        <v>3.0970103158668868E-3</v>
      </c>
      <c r="P16" s="4">
        <f t="shared" si="9"/>
        <v>-4.623687361134267E-3</v>
      </c>
      <c r="R16" s="14" t="s">
        <v>14</v>
      </c>
      <c r="S16" s="11"/>
      <c r="T16" s="11"/>
      <c r="U16" s="11"/>
      <c r="V16" s="11"/>
      <c r="W16" s="11"/>
    </row>
    <row r="17" spans="1:23">
      <c r="A17" s="1">
        <v>42635</v>
      </c>
      <c r="B17">
        <v>609.1</v>
      </c>
      <c r="C17" s="2">
        <f t="shared" si="0"/>
        <v>1.288766941049313E-2</v>
      </c>
      <c r="D17">
        <v>83.35</v>
      </c>
      <c r="E17" s="2">
        <f t="shared" si="1"/>
        <v>-1.3025458851391503E-2</v>
      </c>
      <c r="F17">
        <v>382.15</v>
      </c>
      <c r="G17" s="2">
        <f t="shared" si="2"/>
        <v>6.319947333772058E-3</v>
      </c>
      <c r="H17">
        <v>1240.45</v>
      </c>
      <c r="I17" s="2">
        <f t="shared" si="3"/>
        <v>4.9418722404506177E-3</v>
      </c>
      <c r="J17">
        <v>1739.55</v>
      </c>
      <c r="K17" s="2">
        <f t="shared" si="4"/>
        <v>2.6434577371293733E-2</v>
      </c>
      <c r="L17" s="4">
        <f t="shared" si="5"/>
        <v>1.2273092319102504E-2</v>
      </c>
      <c r="M17" s="4">
        <f t="shared" si="6"/>
        <v>-1.8676916030619092E-2</v>
      </c>
      <c r="N17" s="4">
        <f t="shared" si="7"/>
        <v>5.7466070616167767E-3</v>
      </c>
      <c r="O17" s="4">
        <f t="shared" si="8"/>
        <v>3.3996443680623253E-3</v>
      </c>
      <c r="P17" s="4">
        <f t="shared" si="9"/>
        <v>2.3548535059343633E-2</v>
      </c>
      <c r="R17" s="18"/>
      <c r="S17" s="19" t="s">
        <v>1</v>
      </c>
      <c r="T17" s="19" t="s">
        <v>2</v>
      </c>
      <c r="U17" s="19" t="s">
        <v>3</v>
      </c>
      <c r="V17" s="19" t="s">
        <v>4</v>
      </c>
      <c r="W17" s="20" t="s">
        <v>5</v>
      </c>
    </row>
    <row r="18" spans="1:23">
      <c r="A18" s="1">
        <v>42636</v>
      </c>
      <c r="B18">
        <v>611.54999999999995</v>
      </c>
      <c r="C18" s="2">
        <f t="shared" si="0"/>
        <v>4.0223280249547244E-3</v>
      </c>
      <c r="D18">
        <v>82.5</v>
      </c>
      <c r="E18" s="2">
        <f t="shared" si="1"/>
        <v>-1.0197960407918316E-2</v>
      </c>
      <c r="F18">
        <v>387.7</v>
      </c>
      <c r="G18" s="2">
        <f t="shared" si="2"/>
        <v>1.4523093026298506E-2</v>
      </c>
      <c r="H18">
        <v>1248.05</v>
      </c>
      <c r="I18" s="2">
        <f t="shared" si="3"/>
        <v>6.1268088193799919E-3</v>
      </c>
      <c r="J18">
        <v>1762.2</v>
      </c>
      <c r="K18" s="2">
        <f t="shared" si="4"/>
        <v>1.3020608778132381E-2</v>
      </c>
      <c r="L18" s="4">
        <f t="shared" si="5"/>
        <v>3.4077509335640977E-3</v>
      </c>
      <c r="M18" s="4">
        <f t="shared" si="6"/>
        <v>-1.5849417587145906E-2</v>
      </c>
      <c r="N18" s="4">
        <f t="shared" si="7"/>
        <v>1.3949752754143225E-2</v>
      </c>
      <c r="O18" s="4">
        <f t="shared" si="8"/>
        <v>4.5845809469916999E-3</v>
      </c>
      <c r="P18" s="4">
        <f t="shared" si="9"/>
        <v>1.0134566466182281E-2</v>
      </c>
      <c r="R18" s="21" t="s">
        <v>1</v>
      </c>
      <c r="S18" s="34">
        <f t="array" ref="S18:W22">S8:W12/S14</f>
        <v>2.1949126302408845E-4</v>
      </c>
      <c r="T18" s="28">
        <v>5.3466827027916737E-5</v>
      </c>
      <c r="U18" s="28">
        <v>3.3456870991983093E-5</v>
      </c>
      <c r="V18" s="28">
        <v>4.053891628215798E-5</v>
      </c>
      <c r="W18" s="29">
        <v>6.3327246141802306E-5</v>
      </c>
    </row>
    <row r="19" spans="1:23">
      <c r="A19" s="1">
        <v>42639</v>
      </c>
      <c r="B19">
        <v>604.5</v>
      </c>
      <c r="C19" s="2">
        <f t="shared" si="0"/>
        <v>-1.1528084375766467E-2</v>
      </c>
      <c r="D19">
        <v>80.3</v>
      </c>
      <c r="E19" s="2">
        <f t="shared" si="1"/>
        <v>-2.6666666666666727E-2</v>
      </c>
      <c r="F19">
        <v>386.95</v>
      </c>
      <c r="G19" s="2">
        <f t="shared" si="2"/>
        <v>-1.9344854268764644E-3</v>
      </c>
      <c r="H19">
        <v>1207.8</v>
      </c>
      <c r="I19" s="2">
        <f t="shared" si="3"/>
        <v>-3.225031048435556E-2</v>
      </c>
      <c r="J19">
        <v>1829</v>
      </c>
      <c r="K19" s="2">
        <f t="shared" si="4"/>
        <v>3.7907161502667153E-2</v>
      </c>
      <c r="L19" s="4">
        <f t="shared" si="5"/>
        <v>-1.2142661467157093E-2</v>
      </c>
      <c r="M19" s="4">
        <f t="shared" si="6"/>
        <v>-3.2318123845894317E-2</v>
      </c>
      <c r="N19" s="4">
        <f t="shared" si="7"/>
        <v>-2.5078256990317461E-3</v>
      </c>
      <c r="O19" s="4">
        <f t="shared" si="8"/>
        <v>-3.3792538356743854E-2</v>
      </c>
      <c r="P19" s="4">
        <f t="shared" si="9"/>
        <v>3.502111919071705E-2</v>
      </c>
      <c r="R19" s="21" t="s">
        <v>2</v>
      </c>
      <c r="S19" s="28">
        <v>5.3466827027916737E-5</v>
      </c>
      <c r="T19" s="28">
        <v>1.1089816927407007E-3</v>
      </c>
      <c r="U19" s="28">
        <v>3.9097591698980077E-5</v>
      </c>
      <c r="V19" s="28">
        <v>2.2722994195695103E-5</v>
      </c>
      <c r="W19" s="29">
        <v>3.7373171377507362E-5</v>
      </c>
    </row>
    <row r="20" spans="1:23">
      <c r="A20" s="1">
        <v>42640</v>
      </c>
      <c r="B20">
        <v>607.20000000000005</v>
      </c>
      <c r="C20" s="2">
        <f t="shared" si="0"/>
        <v>4.466501240694809E-3</v>
      </c>
      <c r="D20">
        <v>79.55</v>
      </c>
      <c r="E20" s="2">
        <f t="shared" si="1"/>
        <v>-9.3399750933997883E-3</v>
      </c>
      <c r="F20">
        <v>386.8</v>
      </c>
      <c r="G20" s="2">
        <f t="shared" si="2"/>
        <v>-3.8764698281423815E-4</v>
      </c>
      <c r="H20">
        <v>1220.9000000000001</v>
      </c>
      <c r="I20" s="2">
        <f t="shared" si="3"/>
        <v>1.0846166583871719E-2</v>
      </c>
      <c r="J20">
        <v>1807.2</v>
      </c>
      <c r="K20" s="2">
        <f t="shared" si="4"/>
        <v>-1.1919081465281534E-2</v>
      </c>
      <c r="L20" s="4">
        <f t="shared" si="5"/>
        <v>3.8519241493041824E-3</v>
      </c>
      <c r="M20" s="4">
        <f t="shared" si="6"/>
        <v>-1.4991432272627378E-2</v>
      </c>
      <c r="N20" s="4">
        <f t="shared" si="7"/>
        <v>-9.6098725496951973E-4</v>
      </c>
      <c r="O20" s="4">
        <f t="shared" si="8"/>
        <v>9.3039387114834272E-3</v>
      </c>
      <c r="P20" s="4">
        <f t="shared" si="9"/>
        <v>-1.4805123777231633E-2</v>
      </c>
      <c r="R20" s="21" t="s">
        <v>3</v>
      </c>
      <c r="S20" s="28">
        <v>3.3456870991983093E-5</v>
      </c>
      <c r="T20" s="28">
        <v>3.9097591698980077E-5</v>
      </c>
      <c r="U20" s="28">
        <v>2.405251746814683E-4</v>
      </c>
      <c r="V20" s="33">
        <v>3.9361464804739529E-5</v>
      </c>
      <c r="W20" s="29">
        <v>2.7664508149504481E-5</v>
      </c>
    </row>
    <row r="21" spans="1:23">
      <c r="A21" s="1">
        <v>42641</v>
      </c>
      <c r="B21">
        <v>605.79999999999995</v>
      </c>
      <c r="C21" s="2">
        <f t="shared" si="0"/>
        <v>-2.3056653491437817E-3</v>
      </c>
      <c r="D21">
        <v>82.5</v>
      </c>
      <c r="E21" s="2">
        <f t="shared" si="1"/>
        <v>3.7083595223130095E-2</v>
      </c>
      <c r="F21">
        <v>385.35</v>
      </c>
      <c r="G21" s="2">
        <f t="shared" si="2"/>
        <v>-3.7487073422957096E-3</v>
      </c>
      <c r="H21">
        <v>1217.5999999999999</v>
      </c>
      <c r="I21" s="2">
        <f t="shared" si="3"/>
        <v>-2.702924072405799E-3</v>
      </c>
      <c r="J21">
        <v>1844.85</v>
      </c>
      <c r="K21" s="2">
        <f t="shared" si="4"/>
        <v>2.0833333333333259E-2</v>
      </c>
      <c r="L21" s="4">
        <f t="shared" si="5"/>
        <v>-2.9202424405344084E-3</v>
      </c>
      <c r="M21" s="4">
        <f t="shared" si="6"/>
        <v>3.1432138043902505E-2</v>
      </c>
      <c r="N21" s="4">
        <f t="shared" si="7"/>
        <v>-4.3220476144509908E-3</v>
      </c>
      <c r="O21" s="4">
        <f t="shared" si="8"/>
        <v>-4.245151944794091E-3</v>
      </c>
      <c r="P21" s="4">
        <f t="shared" si="9"/>
        <v>1.794729102138316E-2</v>
      </c>
      <c r="R21" s="21" t="s">
        <v>4</v>
      </c>
      <c r="S21" s="28">
        <v>4.053891628215798E-5</v>
      </c>
      <c r="T21" s="28">
        <v>2.2722994195695103E-5</v>
      </c>
      <c r="U21" s="28">
        <v>3.9361464804739529E-5</v>
      </c>
      <c r="V21" s="28">
        <v>4.0224579379881506E-4</v>
      </c>
      <c r="W21" s="29">
        <v>2.6579557923882506E-5</v>
      </c>
    </row>
    <row r="22" spans="1:23">
      <c r="A22" s="1">
        <v>42642</v>
      </c>
      <c r="B22">
        <v>602.85</v>
      </c>
      <c r="C22" s="2">
        <f t="shared" si="0"/>
        <v>-4.8695939253877718E-3</v>
      </c>
      <c r="D22">
        <v>79.8</v>
      </c>
      <c r="E22" s="2">
        <f t="shared" si="1"/>
        <v>-3.2727272727272716E-2</v>
      </c>
      <c r="F22">
        <v>370.45</v>
      </c>
      <c r="G22" s="2">
        <f t="shared" si="2"/>
        <v>-3.8666147657973382E-2</v>
      </c>
      <c r="H22">
        <v>1192.95</v>
      </c>
      <c r="I22" s="2">
        <f t="shared" si="3"/>
        <v>-2.0244743758212724E-2</v>
      </c>
      <c r="J22">
        <v>1812.45</v>
      </c>
      <c r="K22" s="2">
        <f t="shared" si="4"/>
        <v>-1.7562403447434649E-2</v>
      </c>
      <c r="L22" s="4">
        <f t="shared" si="5"/>
        <v>-5.4841710167783985E-3</v>
      </c>
      <c r="M22" s="4">
        <f t="shared" si="6"/>
        <v>-3.8378729906500306E-2</v>
      </c>
      <c r="N22" s="4">
        <f t="shared" si="7"/>
        <v>-3.9239487930128665E-2</v>
      </c>
      <c r="O22" s="4">
        <f t="shared" si="8"/>
        <v>-2.1786971630601018E-2</v>
      </c>
      <c r="P22" s="4">
        <f t="shared" si="9"/>
        <v>-2.0448445759384749E-2</v>
      </c>
      <c r="R22" s="24" t="s">
        <v>5</v>
      </c>
      <c r="S22" s="30">
        <v>6.3327246141802306E-5</v>
      </c>
      <c r="T22" s="30">
        <v>3.7373171377507362E-5</v>
      </c>
      <c r="U22" s="30">
        <v>2.7664508149504481E-5</v>
      </c>
      <c r="V22" s="30">
        <v>2.6579557923882506E-5</v>
      </c>
      <c r="W22" s="31">
        <v>3.3933218447392173E-4</v>
      </c>
    </row>
    <row r="23" spans="1:23">
      <c r="A23" s="1">
        <v>42643</v>
      </c>
      <c r="B23">
        <v>580.04999999999995</v>
      </c>
      <c r="C23" s="2">
        <f t="shared" si="0"/>
        <v>-3.7820353321721956E-2</v>
      </c>
      <c r="D23">
        <v>79.099999999999994</v>
      </c>
      <c r="E23" s="2">
        <f t="shared" si="1"/>
        <v>-8.7719298245614308E-3</v>
      </c>
      <c r="F23">
        <v>376.95</v>
      </c>
      <c r="G23" s="2">
        <f t="shared" si="2"/>
        <v>1.7546227561074268E-2</v>
      </c>
      <c r="H23">
        <v>1185.2</v>
      </c>
      <c r="I23" s="2">
        <f t="shared" si="3"/>
        <v>-6.4965002724338694E-3</v>
      </c>
      <c r="J23">
        <v>1661.25</v>
      </c>
      <c r="K23" s="2">
        <f t="shared" si="4"/>
        <v>-8.3422990979061473E-2</v>
      </c>
      <c r="L23" s="4">
        <f t="shared" si="5"/>
        <v>-3.8434930413112585E-2</v>
      </c>
      <c r="M23" s="4">
        <f t="shared" si="6"/>
        <v>-1.442338700378902E-2</v>
      </c>
      <c r="N23" s="4">
        <f t="shared" si="7"/>
        <v>1.6972887288918985E-2</v>
      </c>
      <c r="O23" s="4">
        <f t="shared" si="8"/>
        <v>-8.0387281448221614E-3</v>
      </c>
      <c r="P23" s="4">
        <f t="shared" si="9"/>
        <v>-8.6309033291011569E-2</v>
      </c>
      <c r="R23" s="6"/>
      <c r="S23" s="5"/>
    </row>
    <row r="24" spans="1:23" ht="18.75">
      <c r="A24" s="1">
        <v>42646</v>
      </c>
      <c r="B24">
        <v>588.85</v>
      </c>
      <c r="C24" s="2">
        <f t="shared" si="0"/>
        <v>1.5171105939143281E-2</v>
      </c>
      <c r="D24">
        <v>81.099999999999994</v>
      </c>
      <c r="E24" s="2">
        <f t="shared" si="1"/>
        <v>2.5284450063211228E-2</v>
      </c>
      <c r="F24">
        <v>379.25</v>
      </c>
      <c r="G24" s="2">
        <f t="shared" si="2"/>
        <v>6.1016049873989786E-3</v>
      </c>
      <c r="H24">
        <v>1235.5</v>
      </c>
      <c r="I24" s="2">
        <f t="shared" si="3"/>
        <v>4.2440094498818803E-2</v>
      </c>
      <c r="J24">
        <v>1678.45</v>
      </c>
      <c r="K24" s="2">
        <f t="shared" si="4"/>
        <v>1.0353649360421491E-2</v>
      </c>
      <c r="L24" s="4">
        <f t="shared" si="5"/>
        <v>1.4556528847752655E-2</v>
      </c>
      <c r="M24" s="4">
        <f t="shared" si="6"/>
        <v>1.9632992883983638E-2</v>
      </c>
      <c r="N24" s="4">
        <f t="shared" si="7"/>
        <v>5.5282647152436973E-3</v>
      </c>
      <c r="O24" s="4">
        <f t="shared" si="8"/>
        <v>4.089786662643051E-2</v>
      </c>
      <c r="P24" s="4">
        <f t="shared" si="9"/>
        <v>7.4676070484713903E-3</v>
      </c>
      <c r="R24" s="14" t="s">
        <v>15</v>
      </c>
      <c r="S24" s="32"/>
    </row>
    <row r="25" spans="1:23">
      <c r="A25" s="1">
        <v>42647</v>
      </c>
      <c r="B25">
        <v>597.79999999999995</v>
      </c>
      <c r="C25" s="2">
        <f t="shared" si="0"/>
        <v>1.5199116922815614E-2</v>
      </c>
      <c r="D25">
        <v>81.2</v>
      </c>
      <c r="E25" s="2">
        <f t="shared" si="1"/>
        <v>1.2330456226881115E-3</v>
      </c>
      <c r="F25">
        <v>393.5</v>
      </c>
      <c r="G25" s="2">
        <f t="shared" si="2"/>
        <v>3.7574159525379125E-2</v>
      </c>
      <c r="H25">
        <v>1241.5</v>
      </c>
      <c r="I25" s="2">
        <f t="shared" si="3"/>
        <v>4.8563334682314441E-3</v>
      </c>
      <c r="J25">
        <v>1671.2</v>
      </c>
      <c r="K25" s="2">
        <f t="shared" si="4"/>
        <v>-4.3194614078465587E-3</v>
      </c>
      <c r="L25" s="4">
        <f t="shared" si="5"/>
        <v>1.4584539831424988E-2</v>
      </c>
      <c r="M25" s="4">
        <f t="shared" si="6"/>
        <v>-4.4184115565394783E-3</v>
      </c>
      <c r="N25" s="4">
        <f t="shared" si="7"/>
        <v>3.7000819253223842E-2</v>
      </c>
      <c r="O25" s="4">
        <f t="shared" si="8"/>
        <v>3.3141055958431516E-3</v>
      </c>
      <c r="P25" s="4">
        <f t="shared" si="9"/>
        <v>-7.2055037197966592E-3</v>
      </c>
      <c r="R25" s="18" t="s">
        <v>1</v>
      </c>
      <c r="S25" s="38">
        <f>STDEV(C5:C130)</f>
        <v>1.4928323186123546E-2</v>
      </c>
    </row>
    <row r="26" spans="1:23">
      <c r="A26" s="1">
        <v>42648</v>
      </c>
      <c r="B26">
        <v>591.65</v>
      </c>
      <c r="C26" s="2">
        <f t="shared" si="0"/>
        <v>-1.0287721646035419E-2</v>
      </c>
      <c r="D26">
        <v>79.95</v>
      </c>
      <c r="E26" s="2">
        <f t="shared" si="1"/>
        <v>-1.5394088669950734E-2</v>
      </c>
      <c r="F26">
        <v>400.3</v>
      </c>
      <c r="G26" s="2">
        <f t="shared" si="2"/>
        <v>1.728081321473951E-2</v>
      </c>
      <c r="H26">
        <v>1205.45</v>
      </c>
      <c r="I26" s="2">
        <f t="shared" si="3"/>
        <v>-2.9037454691904885E-2</v>
      </c>
      <c r="J26">
        <v>1668.3</v>
      </c>
      <c r="K26" s="2">
        <f t="shared" si="4"/>
        <v>-1.7352800382959277E-3</v>
      </c>
      <c r="L26" s="4">
        <f t="shared" si="5"/>
        <v>-1.0902298737426045E-2</v>
      </c>
      <c r="M26" s="4">
        <f t="shared" si="6"/>
        <v>-2.1045545849178324E-2</v>
      </c>
      <c r="N26" s="4">
        <f t="shared" si="7"/>
        <v>1.6707472942584227E-2</v>
      </c>
      <c r="O26" s="4">
        <f t="shared" si="8"/>
        <v>-3.0579682564293179E-2</v>
      </c>
      <c r="P26" s="4">
        <f t="shared" si="9"/>
        <v>-4.6213223502460281E-3</v>
      </c>
      <c r="R26" s="21" t="s">
        <v>2</v>
      </c>
      <c r="S26" s="35">
        <f>STDEV(E5:E130)</f>
        <v>3.3425590082560921E-2</v>
      </c>
    </row>
    <row r="27" spans="1:23">
      <c r="A27" s="1">
        <v>42649</v>
      </c>
      <c r="B27">
        <v>578.79999999999995</v>
      </c>
      <c r="C27" s="2">
        <f t="shared" si="0"/>
        <v>-2.1718921659765078E-2</v>
      </c>
      <c r="D27">
        <v>79.95</v>
      </c>
      <c r="E27" s="2">
        <f t="shared" si="1"/>
        <v>0</v>
      </c>
      <c r="F27">
        <v>399.45</v>
      </c>
      <c r="G27" s="2">
        <f t="shared" si="2"/>
        <v>-2.1234074444167472E-3</v>
      </c>
      <c r="H27">
        <v>1181.3499999999999</v>
      </c>
      <c r="I27" s="2">
        <f t="shared" si="3"/>
        <v>-1.9992533908498977E-2</v>
      </c>
      <c r="J27">
        <v>1663.85</v>
      </c>
      <c r="K27" s="2">
        <f t="shared" si="4"/>
        <v>-2.6673859617575291E-3</v>
      </c>
      <c r="L27" s="4">
        <f t="shared" si="5"/>
        <v>-2.2333498751155704E-2</v>
      </c>
      <c r="M27" s="4">
        <f t="shared" si="6"/>
        <v>-5.6514571792275897E-3</v>
      </c>
      <c r="N27" s="4">
        <f t="shared" si="7"/>
        <v>-2.6967477165720289E-3</v>
      </c>
      <c r="O27" s="4">
        <f t="shared" si="8"/>
        <v>-2.1534761780887271E-2</v>
      </c>
      <c r="P27" s="4">
        <f t="shared" si="9"/>
        <v>-5.5534282737076295E-3</v>
      </c>
      <c r="R27" s="21" t="s">
        <v>3</v>
      </c>
      <c r="S27" s="36">
        <f>STDEV(G5:G130)</f>
        <v>1.5597864214511054E-2</v>
      </c>
      <c r="T27" s="6"/>
      <c r="U27" s="6"/>
      <c r="V27" s="6"/>
      <c r="W27" s="6"/>
    </row>
    <row r="28" spans="1:23">
      <c r="A28" s="1">
        <v>42650</v>
      </c>
      <c r="B28">
        <v>570.04999999999995</v>
      </c>
      <c r="C28" s="2">
        <f t="shared" si="0"/>
        <v>-1.5117484450587471E-2</v>
      </c>
      <c r="D28">
        <v>80</v>
      </c>
      <c r="E28" s="2">
        <f t="shared" si="1"/>
        <v>6.2539086929325194E-4</v>
      </c>
      <c r="F28">
        <v>399.4</v>
      </c>
      <c r="G28" s="2">
        <f t="shared" si="2"/>
        <v>-1.2517211165352649E-4</v>
      </c>
      <c r="H28">
        <v>1169.0999999999999</v>
      </c>
      <c r="I28" s="2">
        <f t="shared" si="3"/>
        <v>-1.036949252973296E-2</v>
      </c>
      <c r="J28">
        <v>1658.75</v>
      </c>
      <c r="K28" s="2">
        <f t="shared" si="4"/>
        <v>-3.0651801544610002E-3</v>
      </c>
      <c r="L28" s="4">
        <f t="shared" si="5"/>
        <v>-1.5732061541978096E-2</v>
      </c>
      <c r="M28" s="4">
        <f t="shared" si="6"/>
        <v>-5.0260663099343378E-3</v>
      </c>
      <c r="N28" s="4">
        <f t="shared" si="7"/>
        <v>-6.9851238380880807E-4</v>
      </c>
      <c r="O28" s="4">
        <f t="shared" si="8"/>
        <v>-1.1911720402121252E-2</v>
      </c>
      <c r="P28" s="4">
        <f t="shared" si="9"/>
        <v>-5.9512224664111006E-3</v>
      </c>
      <c r="R28" s="21" t="s">
        <v>4</v>
      </c>
      <c r="S28" s="35">
        <f>STDEV(I5:I130)</f>
        <v>2.0212992230870478E-2</v>
      </c>
    </row>
    <row r="29" spans="1:23">
      <c r="A29" s="1">
        <v>42653</v>
      </c>
      <c r="B29">
        <v>580.65</v>
      </c>
      <c r="C29" s="2">
        <f t="shared" si="0"/>
        <v>1.8594860099991228E-2</v>
      </c>
      <c r="D29">
        <v>79.849999999999994</v>
      </c>
      <c r="E29" s="2">
        <f t="shared" si="1"/>
        <v>-1.8750000000000711E-3</v>
      </c>
      <c r="F29">
        <v>399.55</v>
      </c>
      <c r="G29" s="2">
        <f t="shared" si="2"/>
        <v>3.7556334501753774E-4</v>
      </c>
      <c r="H29">
        <v>1186.8499999999999</v>
      </c>
      <c r="I29" s="2">
        <f t="shared" si="3"/>
        <v>1.51826191087161E-2</v>
      </c>
      <c r="J29">
        <v>1695.6</v>
      </c>
      <c r="K29" s="2">
        <f t="shared" si="4"/>
        <v>2.2215523737754372E-2</v>
      </c>
      <c r="L29" s="4">
        <f t="shared" si="5"/>
        <v>1.7980283008600603E-2</v>
      </c>
      <c r="M29" s="4">
        <f t="shared" si="6"/>
        <v>-7.5264571792276608E-3</v>
      </c>
      <c r="N29" s="4">
        <f t="shared" si="7"/>
        <v>-1.9777692713774384E-4</v>
      </c>
      <c r="O29" s="4">
        <f t="shared" si="8"/>
        <v>1.3640391236327808E-2</v>
      </c>
      <c r="P29" s="4">
        <f t="shared" si="9"/>
        <v>1.9329481425804273E-2</v>
      </c>
      <c r="R29" s="24" t="s">
        <v>5</v>
      </c>
      <c r="S29" s="37">
        <f>STDEV(K5:K130)</f>
        <v>1.8557983743769529E-2</v>
      </c>
    </row>
    <row r="30" spans="1:23">
      <c r="A30" s="1">
        <v>42656</v>
      </c>
      <c r="B30">
        <v>582</v>
      </c>
      <c r="C30" s="2">
        <f t="shared" si="0"/>
        <v>2.3249806251615102E-3</v>
      </c>
      <c r="D30">
        <v>76.05</v>
      </c>
      <c r="E30" s="2">
        <f t="shared" si="1"/>
        <v>-4.758922980588598E-2</v>
      </c>
      <c r="F30">
        <v>399.7</v>
      </c>
      <c r="G30" s="2">
        <f t="shared" si="2"/>
        <v>3.7542235014376146E-4</v>
      </c>
      <c r="H30">
        <v>1187.0999999999999</v>
      </c>
      <c r="I30" s="2">
        <f t="shared" si="3"/>
        <v>2.1064161435724316E-4</v>
      </c>
      <c r="J30">
        <v>1669.95</v>
      </c>
      <c r="K30" s="2">
        <f t="shared" si="4"/>
        <v>-1.5127388535031816E-2</v>
      </c>
      <c r="L30" s="4">
        <f t="shared" si="5"/>
        <v>1.7104035337708837E-3</v>
      </c>
      <c r="M30" s="4">
        <f t="shared" si="6"/>
        <v>-5.3240686985113569E-2</v>
      </c>
      <c r="N30" s="4">
        <f t="shared" si="7"/>
        <v>-1.9791792201152012E-4</v>
      </c>
      <c r="O30" s="4">
        <f t="shared" si="8"/>
        <v>-1.3315862580310493E-3</v>
      </c>
      <c r="P30" s="4">
        <f t="shared" si="9"/>
        <v>-1.8013430846981916E-2</v>
      </c>
      <c r="R30" s="6"/>
    </row>
    <row r="31" spans="1:23" ht="18.75">
      <c r="A31" s="1">
        <v>42657</v>
      </c>
      <c r="B31">
        <v>587</v>
      </c>
      <c r="C31" s="2">
        <f t="shared" si="0"/>
        <v>8.5910652920961894E-3</v>
      </c>
      <c r="D31">
        <v>74.7</v>
      </c>
      <c r="E31" s="2">
        <f t="shared" si="1"/>
        <v>-1.7751479289940808E-2</v>
      </c>
      <c r="F31">
        <v>398.85</v>
      </c>
      <c r="G31" s="2">
        <f t="shared" si="2"/>
        <v>-2.1265949462095923E-3</v>
      </c>
      <c r="H31">
        <v>1184.7</v>
      </c>
      <c r="I31" s="2">
        <f t="shared" si="3"/>
        <v>-2.0217336365933036E-3</v>
      </c>
      <c r="J31">
        <v>1696.65</v>
      </c>
      <c r="K31" s="2">
        <f t="shared" si="4"/>
        <v>1.5988502649779912E-2</v>
      </c>
      <c r="L31" s="4">
        <f t="shared" si="5"/>
        <v>7.9764882007055636E-3</v>
      </c>
      <c r="M31" s="4">
        <f t="shared" si="6"/>
        <v>-2.3402936469168398E-2</v>
      </c>
      <c r="N31" s="4">
        <f t="shared" si="7"/>
        <v>-2.699935218364874E-3</v>
      </c>
      <c r="O31" s="4">
        <f t="shared" si="8"/>
        <v>-3.5639615089815961E-3</v>
      </c>
      <c r="P31" s="4">
        <f t="shared" si="9"/>
        <v>1.3102460337829813E-2</v>
      </c>
      <c r="R31" s="14" t="s">
        <v>16</v>
      </c>
    </row>
    <row r="32" spans="1:23">
      <c r="A32" s="1">
        <v>42660</v>
      </c>
      <c r="B32">
        <v>586</v>
      </c>
      <c r="C32" s="2">
        <f t="shared" si="0"/>
        <v>-1.7035775127768327E-3</v>
      </c>
      <c r="D32">
        <v>72.25</v>
      </c>
      <c r="E32" s="2">
        <f t="shared" si="1"/>
        <v>-3.2797858099062993E-2</v>
      </c>
      <c r="F32">
        <v>406.9</v>
      </c>
      <c r="G32" s="2">
        <f t="shared" si="2"/>
        <v>2.0183026200325749E-2</v>
      </c>
      <c r="H32">
        <v>1201.8</v>
      </c>
      <c r="I32" s="2">
        <f t="shared" si="3"/>
        <v>1.4434033932641199E-2</v>
      </c>
      <c r="J32">
        <v>1734.4</v>
      </c>
      <c r="K32" s="2">
        <f t="shared" si="4"/>
        <v>2.2249727404002106E-2</v>
      </c>
      <c r="L32" s="4">
        <f t="shared" si="5"/>
        <v>-2.3181546041674593E-3</v>
      </c>
      <c r="M32" s="4">
        <f t="shared" si="6"/>
        <v>-3.8449315278290583E-2</v>
      </c>
      <c r="N32" s="4">
        <f t="shared" si="7"/>
        <v>1.9609685928170466E-2</v>
      </c>
      <c r="O32" s="4">
        <f t="shared" si="8"/>
        <v>1.2891806060252907E-2</v>
      </c>
      <c r="P32" s="4">
        <f t="shared" si="9"/>
        <v>1.9363685092052007E-2</v>
      </c>
      <c r="R32" s="18"/>
      <c r="S32" s="19" t="s">
        <v>1</v>
      </c>
      <c r="T32" s="19" t="s">
        <v>2</v>
      </c>
      <c r="U32" s="19" t="s">
        <v>3</v>
      </c>
      <c r="V32" s="19" t="s">
        <v>4</v>
      </c>
      <c r="W32" s="20" t="s">
        <v>5</v>
      </c>
    </row>
    <row r="33" spans="1:23">
      <c r="A33" s="1">
        <v>42661</v>
      </c>
      <c r="B33">
        <v>592.75</v>
      </c>
      <c r="C33" s="2">
        <f t="shared" si="0"/>
        <v>1.1518771331058053E-2</v>
      </c>
      <c r="D33">
        <v>72.8</v>
      </c>
      <c r="E33" s="2">
        <f t="shared" si="1"/>
        <v>7.6124567474047389E-3</v>
      </c>
      <c r="F33">
        <v>407.35</v>
      </c>
      <c r="G33" s="2">
        <f t="shared" si="2"/>
        <v>1.1059228311625091E-3</v>
      </c>
      <c r="H33">
        <v>1205.2</v>
      </c>
      <c r="I33" s="2">
        <f t="shared" si="3"/>
        <v>2.8290896987852587E-3</v>
      </c>
      <c r="J33">
        <v>1747.5</v>
      </c>
      <c r="K33" s="2">
        <f t="shared" si="4"/>
        <v>7.5530442804427889E-3</v>
      </c>
      <c r="L33" s="4">
        <f t="shared" si="5"/>
        <v>1.0904194239667427E-2</v>
      </c>
      <c r="M33" s="4">
        <f t="shared" si="6"/>
        <v>1.9609995681771492E-3</v>
      </c>
      <c r="N33" s="4">
        <f t="shared" si="7"/>
        <v>5.3258255900722753E-4</v>
      </c>
      <c r="O33" s="4">
        <f t="shared" si="8"/>
        <v>1.2868618263969663E-3</v>
      </c>
      <c r="P33" s="4">
        <f t="shared" si="9"/>
        <v>4.6670019684926884E-3</v>
      </c>
      <c r="R33" s="21" t="s">
        <v>1</v>
      </c>
      <c r="S33" s="39">
        <f t="array" ref="S33:W37">MMULT(S25:S29,TRANSPOSE(S25:S29))</f>
        <v>2.2285483314935385E-4</v>
      </c>
      <c r="T33" s="39">
        <v>4.9898801143935544E-4</v>
      </c>
      <c r="U33" s="39">
        <v>2.3284995800749211E-4</v>
      </c>
      <c r="V33" s="39">
        <v>3.0174608058103884E-4</v>
      </c>
      <c r="W33" s="40">
        <v>2.7703957900981847E-4</v>
      </c>
    </row>
    <row r="34" spans="1:23">
      <c r="A34" s="1">
        <v>42662</v>
      </c>
      <c r="B34">
        <v>596.35</v>
      </c>
      <c r="C34" s="2">
        <f t="shared" si="0"/>
        <v>6.0733867566427069E-3</v>
      </c>
      <c r="D34">
        <v>76.3</v>
      </c>
      <c r="E34" s="2">
        <f t="shared" si="1"/>
        <v>4.8076923076923128E-2</v>
      </c>
      <c r="F34">
        <v>404.65</v>
      </c>
      <c r="G34" s="2">
        <f t="shared" si="2"/>
        <v>-6.6282067018536006E-3</v>
      </c>
      <c r="H34">
        <v>1200.75</v>
      </c>
      <c r="I34" s="2">
        <f t="shared" si="3"/>
        <v>-3.6923332227016825E-3</v>
      </c>
      <c r="J34">
        <v>1684.15</v>
      </c>
      <c r="K34" s="2">
        <f t="shared" si="4"/>
        <v>-3.6251788268955587E-2</v>
      </c>
      <c r="L34" s="4">
        <f t="shared" si="5"/>
        <v>5.4588096652520802E-3</v>
      </c>
      <c r="M34" s="4">
        <f t="shared" si="6"/>
        <v>4.2425465897695538E-2</v>
      </c>
      <c r="N34" s="4">
        <f t="shared" si="7"/>
        <v>-7.2015469740088819E-3</v>
      </c>
      <c r="O34" s="4">
        <f t="shared" si="8"/>
        <v>-5.2345610950899745E-3</v>
      </c>
      <c r="P34" s="4">
        <f t="shared" si="9"/>
        <v>-3.913783058090569E-2</v>
      </c>
      <c r="R34" s="21" t="s">
        <v>2</v>
      </c>
      <c r="S34" s="41">
        <v>4.9898801143935544E-4</v>
      </c>
      <c r="T34" s="41">
        <v>1.1172700723673951E-3</v>
      </c>
      <c r="U34" s="41">
        <v>5.2136781539769263E-4</v>
      </c>
      <c r="V34" s="41">
        <v>6.7563119265106524E-4</v>
      </c>
      <c r="W34" s="42">
        <v>6.2031155737806961E-4</v>
      </c>
    </row>
    <row r="35" spans="1:23">
      <c r="A35" s="1">
        <v>42663</v>
      </c>
      <c r="B35">
        <v>596.6</v>
      </c>
      <c r="C35" s="2">
        <f t="shared" si="0"/>
        <v>4.1921690282542556E-4</v>
      </c>
      <c r="D35">
        <v>78.3</v>
      </c>
      <c r="E35" s="2">
        <f t="shared" si="1"/>
        <v>2.6212319790301475E-2</v>
      </c>
      <c r="F35">
        <v>402.4</v>
      </c>
      <c r="G35" s="2">
        <f t="shared" si="2"/>
        <v>-5.56036080563449E-3</v>
      </c>
      <c r="H35">
        <v>1224.3499999999999</v>
      </c>
      <c r="I35" s="2">
        <f t="shared" si="3"/>
        <v>1.9654382677493087E-2</v>
      </c>
      <c r="J35">
        <v>1654.1</v>
      </c>
      <c r="K35" s="2">
        <f t="shared" si="4"/>
        <v>-1.7842828726657434E-2</v>
      </c>
      <c r="L35" s="4">
        <f t="shared" si="5"/>
        <v>-1.9536018856520089E-4</v>
      </c>
      <c r="M35" s="4">
        <f t="shared" si="6"/>
        <v>2.0560862611073885E-2</v>
      </c>
      <c r="N35" s="4">
        <f t="shared" si="7"/>
        <v>-6.1337010777897712E-3</v>
      </c>
      <c r="O35" s="4">
        <f t="shared" si="8"/>
        <v>1.8112154805104794E-2</v>
      </c>
      <c r="P35" s="4">
        <f t="shared" si="9"/>
        <v>-2.0728871038607533E-2</v>
      </c>
      <c r="R35" s="21" t="s">
        <v>3</v>
      </c>
      <c r="S35" s="39">
        <v>2.3284995800749211E-4</v>
      </c>
      <c r="T35" s="39">
        <v>5.2136781539769263E-4</v>
      </c>
      <c r="U35" s="39">
        <v>2.4329336805432454E-4</v>
      </c>
      <c r="V35" s="39">
        <v>3.1527950818608459E-4</v>
      </c>
      <c r="W35" s="40">
        <v>2.8946491053042061E-4</v>
      </c>
    </row>
    <row r="36" spans="1:23">
      <c r="A36" s="1">
        <v>42664</v>
      </c>
      <c r="B36">
        <v>583.25</v>
      </c>
      <c r="C36" s="2">
        <f t="shared" si="0"/>
        <v>-2.2376801877304731E-2</v>
      </c>
      <c r="D36">
        <v>80</v>
      </c>
      <c r="E36" s="2">
        <f t="shared" si="1"/>
        <v>2.1711366538952781E-2</v>
      </c>
      <c r="F36">
        <v>405.4</v>
      </c>
      <c r="G36" s="2">
        <f t="shared" si="2"/>
        <v>7.4552683896620398E-3</v>
      </c>
      <c r="H36">
        <v>1228.05</v>
      </c>
      <c r="I36" s="2">
        <f t="shared" si="3"/>
        <v>3.0220116796668695E-3</v>
      </c>
      <c r="J36">
        <v>1659</v>
      </c>
      <c r="K36" s="2">
        <f t="shared" si="4"/>
        <v>2.9623360135422327E-3</v>
      </c>
      <c r="L36" s="4">
        <f t="shared" si="5"/>
        <v>-2.2991378968695356E-2</v>
      </c>
      <c r="M36" s="4">
        <f t="shared" si="6"/>
        <v>1.6059909359725191E-2</v>
      </c>
      <c r="N36" s="4">
        <f t="shared" si="7"/>
        <v>6.8819281175067585E-3</v>
      </c>
      <c r="O36" s="4">
        <f t="shared" si="8"/>
        <v>1.479783807278577E-3</v>
      </c>
      <c r="P36" s="4">
        <f t="shared" si="9"/>
        <v>7.6293701592132328E-5</v>
      </c>
      <c r="R36" s="21" t="s">
        <v>4</v>
      </c>
      <c r="S36" s="39">
        <v>3.0174608058103884E-4</v>
      </c>
      <c r="T36" s="39">
        <v>6.7563119265106524E-4</v>
      </c>
      <c r="U36" s="39">
        <v>3.1527950818608459E-4</v>
      </c>
      <c r="V36" s="39">
        <v>4.0856505492523033E-4</v>
      </c>
      <c r="W36" s="40">
        <v>3.7511238123343413E-4</v>
      </c>
    </row>
    <row r="37" spans="1:23">
      <c r="A37" s="1">
        <v>42667</v>
      </c>
      <c r="B37">
        <v>584.70000000000005</v>
      </c>
      <c r="C37" s="2">
        <f t="shared" si="0"/>
        <v>2.4860694384913895E-3</v>
      </c>
      <c r="D37">
        <v>76.8</v>
      </c>
      <c r="E37" s="2">
        <f t="shared" si="1"/>
        <v>-4.0000000000000036E-2</v>
      </c>
      <c r="F37">
        <v>406.5</v>
      </c>
      <c r="G37" s="2">
        <f t="shared" si="2"/>
        <v>2.7133695115935108E-3</v>
      </c>
      <c r="H37">
        <v>1217.8499999999999</v>
      </c>
      <c r="I37" s="2">
        <f t="shared" si="3"/>
        <v>-8.3058507389764946E-3</v>
      </c>
      <c r="J37">
        <v>1675.1</v>
      </c>
      <c r="K37" s="2">
        <f t="shared" si="4"/>
        <v>9.7046413502108742E-3</v>
      </c>
      <c r="L37" s="4">
        <f t="shared" si="5"/>
        <v>1.8714923471007631E-3</v>
      </c>
      <c r="M37" s="4">
        <f t="shared" si="6"/>
        <v>-4.5651457179227625E-2</v>
      </c>
      <c r="N37" s="4">
        <f t="shared" si="7"/>
        <v>2.1400292394382291E-3</v>
      </c>
      <c r="O37" s="4">
        <f t="shared" si="8"/>
        <v>-9.8480786113647866E-3</v>
      </c>
      <c r="P37" s="4">
        <f t="shared" si="9"/>
        <v>6.8185990382607737E-3</v>
      </c>
      <c r="R37" s="24" t="s">
        <v>5</v>
      </c>
      <c r="S37" s="43">
        <v>2.7703957900981847E-4</v>
      </c>
      <c r="T37" s="43">
        <v>6.2031155737806961E-4</v>
      </c>
      <c r="U37" s="43">
        <v>2.8946491053042061E-4</v>
      </c>
      <c r="V37" s="43">
        <v>3.7511238123343413E-4</v>
      </c>
      <c r="W37" s="44">
        <v>3.443987606340141E-4</v>
      </c>
    </row>
    <row r="38" spans="1:23">
      <c r="A38" s="1">
        <v>42668</v>
      </c>
      <c r="B38">
        <v>584.5</v>
      </c>
      <c r="C38" s="2">
        <f t="shared" si="0"/>
        <v>-3.4205575508816644E-4</v>
      </c>
      <c r="D38">
        <v>75.3</v>
      </c>
      <c r="E38" s="2">
        <f t="shared" si="1"/>
        <v>-1.953125E-2</v>
      </c>
      <c r="F38">
        <v>405.05</v>
      </c>
      <c r="G38" s="2">
        <f t="shared" si="2"/>
        <v>-3.5670356703566553E-3</v>
      </c>
      <c r="H38">
        <v>1224.1500000000001</v>
      </c>
      <c r="I38" s="2">
        <f t="shared" si="3"/>
        <v>5.1730508683336396E-3</v>
      </c>
      <c r="J38">
        <v>1663.65</v>
      </c>
      <c r="K38" s="2">
        <f t="shared" si="4"/>
        <v>-6.8354128111753898E-3</v>
      </c>
      <c r="L38" s="4">
        <f t="shared" si="5"/>
        <v>-9.5663284647879289E-4</v>
      </c>
      <c r="M38" s="4">
        <f t="shared" si="6"/>
        <v>-2.518270717922759E-2</v>
      </c>
      <c r="N38" s="4">
        <f t="shared" si="7"/>
        <v>-4.1403759425119365E-3</v>
      </c>
      <c r="O38" s="4">
        <f t="shared" si="8"/>
        <v>3.6308229959453472E-3</v>
      </c>
      <c r="P38" s="4">
        <f t="shared" si="9"/>
        <v>-9.7214551231254893E-3</v>
      </c>
      <c r="R38" s="6"/>
      <c r="S38" s="12"/>
      <c r="T38" s="12"/>
      <c r="U38" s="12"/>
      <c r="V38" s="13"/>
      <c r="W38" s="12"/>
    </row>
    <row r="39" spans="1:23" ht="18.75">
      <c r="A39" s="1">
        <v>42669</v>
      </c>
      <c r="B39">
        <v>577.65</v>
      </c>
      <c r="C39" s="2">
        <f t="shared" si="0"/>
        <v>-1.1719418306244678E-2</v>
      </c>
      <c r="D39">
        <v>78.7</v>
      </c>
      <c r="E39" s="2">
        <f t="shared" si="1"/>
        <v>4.5152722443559279E-2</v>
      </c>
      <c r="F39">
        <v>402.3</v>
      </c>
      <c r="G39" s="2">
        <f t="shared" si="2"/>
        <v>-6.7892852734230402E-3</v>
      </c>
      <c r="H39">
        <v>1232.95</v>
      </c>
      <c r="I39" s="2">
        <f t="shared" si="3"/>
        <v>7.1886615202385595E-3</v>
      </c>
      <c r="J39">
        <v>1662.45</v>
      </c>
      <c r="K39" s="2">
        <f t="shared" si="4"/>
        <v>-7.2130556306915228E-4</v>
      </c>
      <c r="L39" s="4">
        <f t="shared" si="5"/>
        <v>-1.2333995397635304E-2</v>
      </c>
      <c r="M39" s="4">
        <f t="shared" si="6"/>
        <v>3.9501265264331689E-2</v>
      </c>
      <c r="N39" s="4">
        <f t="shared" si="7"/>
        <v>-7.3626255455783215E-3</v>
      </c>
      <c r="O39" s="4">
        <f t="shared" si="8"/>
        <v>5.6464336478502675E-3</v>
      </c>
      <c r="P39" s="4">
        <f t="shared" si="9"/>
        <v>-3.6073478750192527E-3</v>
      </c>
      <c r="R39" s="14" t="s">
        <v>17</v>
      </c>
      <c r="S39" s="12"/>
      <c r="T39" s="12"/>
      <c r="U39" s="12"/>
      <c r="V39" s="12"/>
      <c r="W39" s="13"/>
    </row>
    <row r="40" spans="1:23">
      <c r="A40" s="1">
        <v>42670</v>
      </c>
      <c r="B40">
        <v>585.75</v>
      </c>
      <c r="C40" s="2">
        <f t="shared" si="0"/>
        <v>1.4022331861854198E-2</v>
      </c>
      <c r="D40">
        <v>77.5</v>
      </c>
      <c r="E40" s="2">
        <f t="shared" si="1"/>
        <v>-1.5247776365946653E-2</v>
      </c>
      <c r="F40">
        <v>406.95</v>
      </c>
      <c r="G40" s="2">
        <f t="shared" si="2"/>
        <v>1.1558538404175867E-2</v>
      </c>
      <c r="H40">
        <v>1214.1500000000001</v>
      </c>
      <c r="I40" s="2">
        <f t="shared" si="3"/>
        <v>-1.5247982481041422E-2</v>
      </c>
      <c r="J40">
        <v>1618.4</v>
      </c>
      <c r="K40" s="2">
        <f t="shared" si="4"/>
        <v>-2.64970375048873E-2</v>
      </c>
      <c r="L40" s="4">
        <f t="shared" si="5"/>
        <v>1.3407754770463572E-2</v>
      </c>
      <c r="M40" s="4">
        <f t="shared" si="6"/>
        <v>-2.0899233545174242E-2</v>
      </c>
      <c r="N40" s="4">
        <f t="shared" si="7"/>
        <v>1.0985198132020585E-2</v>
      </c>
      <c r="O40" s="4">
        <f t="shared" si="8"/>
        <v>-1.6790210353429716E-2</v>
      </c>
      <c r="P40" s="4">
        <f t="shared" si="9"/>
        <v>-2.9383079816837399E-2</v>
      </c>
      <c r="R40" s="45"/>
      <c r="S40" s="19" t="s">
        <v>1</v>
      </c>
      <c r="T40" s="19" t="s">
        <v>2</v>
      </c>
      <c r="U40" s="19" t="s">
        <v>3</v>
      </c>
      <c r="V40" s="19" t="s">
        <v>4</v>
      </c>
      <c r="W40" s="20" t="s">
        <v>5</v>
      </c>
    </row>
    <row r="41" spans="1:23">
      <c r="A41" s="1">
        <v>42671</v>
      </c>
      <c r="B41">
        <v>575.15</v>
      </c>
      <c r="C41" s="2">
        <f t="shared" si="0"/>
        <v>-1.8096457533077315E-2</v>
      </c>
      <c r="D41">
        <v>76.2</v>
      </c>
      <c r="E41" s="2">
        <f t="shared" si="1"/>
        <v>-1.6774193548387051E-2</v>
      </c>
      <c r="F41">
        <v>399.05</v>
      </c>
      <c r="G41" s="2">
        <f t="shared" si="2"/>
        <v>-1.9412704263423008E-2</v>
      </c>
      <c r="H41">
        <v>1225.6500000000001</v>
      </c>
      <c r="I41" s="2">
        <f t="shared" si="3"/>
        <v>9.4716468311164537E-3</v>
      </c>
      <c r="J41">
        <v>1631.9</v>
      </c>
      <c r="K41" s="2">
        <f t="shared" si="4"/>
        <v>8.3415719228867591E-3</v>
      </c>
      <c r="L41" s="4">
        <f t="shared" si="5"/>
        <v>-1.8711034624467941E-2</v>
      </c>
      <c r="M41" s="4">
        <f t="shared" si="6"/>
        <v>-2.2425650727614641E-2</v>
      </c>
      <c r="N41" s="4">
        <f t="shared" si="7"/>
        <v>-1.9986044535578291E-2</v>
      </c>
      <c r="O41" s="4">
        <f t="shared" si="8"/>
        <v>7.9294189587281617E-3</v>
      </c>
      <c r="P41" s="4">
        <f t="shared" si="9"/>
        <v>5.4555296109366587E-3</v>
      </c>
      <c r="R41" s="21" t="s">
        <v>1</v>
      </c>
      <c r="S41" s="46">
        <f t="array" ref="S41:W45">S18:W22/S33:W37</f>
        <v>0.98490690070423026</v>
      </c>
      <c r="T41" s="39">
        <v>0.10715052426548094</v>
      </c>
      <c r="U41" s="39">
        <v>0.14368424747968644</v>
      </c>
      <c r="V41" s="39">
        <v>0.1343477807701651</v>
      </c>
      <c r="W41" s="47">
        <v>0.22858555578283615</v>
      </c>
    </row>
    <row r="42" spans="1:23">
      <c r="A42" s="1">
        <v>42673</v>
      </c>
      <c r="B42">
        <v>578.75</v>
      </c>
      <c r="C42" s="2">
        <f t="shared" si="0"/>
        <v>6.2592367208553767E-3</v>
      </c>
      <c r="D42">
        <v>76.8</v>
      </c>
      <c r="E42" s="2">
        <f t="shared" si="1"/>
        <v>7.8740157480314821E-3</v>
      </c>
      <c r="F42">
        <v>399.1</v>
      </c>
      <c r="G42" s="2">
        <f t="shared" si="2"/>
        <v>1.2529758175672256E-4</v>
      </c>
      <c r="H42">
        <v>1229</v>
      </c>
      <c r="I42" s="2">
        <f t="shared" si="3"/>
        <v>2.73324358503646E-3</v>
      </c>
      <c r="J42">
        <v>1656.9</v>
      </c>
      <c r="K42" s="2">
        <f t="shared" si="4"/>
        <v>1.531956614988661E-2</v>
      </c>
      <c r="L42" s="4">
        <f t="shared" si="5"/>
        <v>5.6446596294647501E-3</v>
      </c>
      <c r="M42" s="4">
        <f t="shared" si="6"/>
        <v>2.2225585688038924E-3</v>
      </c>
      <c r="N42" s="4">
        <f t="shared" si="7"/>
        <v>-4.4804269039855902E-4</v>
      </c>
      <c r="O42" s="4">
        <f t="shared" si="8"/>
        <v>1.1910157126481676E-3</v>
      </c>
      <c r="P42" s="4">
        <f t="shared" si="9"/>
        <v>1.243352383793651E-2</v>
      </c>
      <c r="R42" s="21" t="s">
        <v>2</v>
      </c>
      <c r="S42" s="39">
        <v>0.10715052426548094</v>
      </c>
      <c r="T42" s="46">
        <v>0.99258157912604594</v>
      </c>
      <c r="U42" s="39">
        <v>7.4990420475335523E-2</v>
      </c>
      <c r="V42" s="39">
        <v>3.3632245584360641E-2</v>
      </c>
      <c r="W42" s="40">
        <v>6.0249032817437952E-2</v>
      </c>
    </row>
    <row r="43" spans="1:23">
      <c r="A43" s="1">
        <v>42675</v>
      </c>
      <c r="B43">
        <v>571.75</v>
      </c>
      <c r="C43" s="2">
        <f t="shared" si="0"/>
        <v>-1.2095032397408167E-2</v>
      </c>
      <c r="D43">
        <v>76.599999999999994</v>
      </c>
      <c r="E43" s="2">
        <f t="shared" si="1"/>
        <v>-2.6041666666667407E-3</v>
      </c>
      <c r="F43">
        <v>391.15</v>
      </c>
      <c r="G43" s="2">
        <f t="shared" si="2"/>
        <v>-1.9919819594086841E-2</v>
      </c>
      <c r="H43">
        <v>1234.95</v>
      </c>
      <c r="I43" s="2">
        <f t="shared" si="3"/>
        <v>4.8413344182263174E-3</v>
      </c>
      <c r="J43">
        <v>1662.9</v>
      </c>
      <c r="K43" s="2">
        <f t="shared" si="4"/>
        <v>3.6212203512584473E-3</v>
      </c>
      <c r="L43" s="4">
        <f t="shared" si="5"/>
        <v>-1.2709609488798793E-2</v>
      </c>
      <c r="M43" s="4">
        <f t="shared" si="6"/>
        <v>-8.2556238458943304E-3</v>
      </c>
      <c r="N43" s="4">
        <f t="shared" si="7"/>
        <v>-2.0493159866242124E-2</v>
      </c>
      <c r="O43" s="4">
        <f t="shared" si="8"/>
        <v>3.299106545838025E-3</v>
      </c>
      <c r="P43" s="4">
        <f t="shared" si="9"/>
        <v>7.351780393083469E-4</v>
      </c>
      <c r="R43" s="21" t="s">
        <v>3</v>
      </c>
      <c r="S43" s="39">
        <v>0.14368424747968644</v>
      </c>
      <c r="T43" s="39">
        <v>7.4990420475335523E-2</v>
      </c>
      <c r="U43" s="46">
        <v>0.98862199411766072</v>
      </c>
      <c r="V43" s="39">
        <v>0.1248462516044892</v>
      </c>
      <c r="W43" s="40">
        <v>9.5571197554866136E-2</v>
      </c>
    </row>
    <row r="44" spans="1:23">
      <c r="A44" s="1">
        <v>42676</v>
      </c>
      <c r="B44">
        <v>560.1</v>
      </c>
      <c r="C44" s="2">
        <f t="shared" si="0"/>
        <v>-2.0376038478355896E-2</v>
      </c>
      <c r="D44">
        <v>74.3</v>
      </c>
      <c r="E44" s="2">
        <f t="shared" si="1"/>
        <v>-3.0026109660574396E-2</v>
      </c>
      <c r="F44">
        <v>379.8</v>
      </c>
      <c r="G44" s="2">
        <f t="shared" si="2"/>
        <v>-2.9017001150453692E-2</v>
      </c>
      <c r="H44">
        <v>1207.5999999999999</v>
      </c>
      <c r="I44" s="2">
        <f t="shared" si="3"/>
        <v>-2.2146645613182803E-2</v>
      </c>
      <c r="J44">
        <v>1636.65</v>
      </c>
      <c r="K44" s="2">
        <f t="shared" si="4"/>
        <v>-1.5785675626916795E-2</v>
      </c>
      <c r="L44" s="4">
        <f t="shared" si="5"/>
        <v>-2.0990615569746521E-2</v>
      </c>
      <c r="M44" s="4">
        <f t="shared" si="6"/>
        <v>-3.5677566839801986E-2</v>
      </c>
      <c r="N44" s="4">
        <f t="shared" si="7"/>
        <v>-2.9590341422608975E-2</v>
      </c>
      <c r="O44" s="4">
        <f t="shared" si="8"/>
        <v>-2.3688873485571096E-2</v>
      </c>
      <c r="P44" s="4">
        <f t="shared" si="9"/>
        <v>-1.8671717938866895E-2</v>
      </c>
      <c r="R44" s="21" t="s">
        <v>4</v>
      </c>
      <c r="S44" s="39">
        <v>0.1343477807701651</v>
      </c>
      <c r="T44" s="39">
        <v>3.3632245584360641E-2</v>
      </c>
      <c r="U44" s="39">
        <v>0.1248462516044892</v>
      </c>
      <c r="V44" s="46">
        <v>0.98453303568125339</v>
      </c>
      <c r="W44" s="40">
        <v>7.0857586295830444E-2</v>
      </c>
    </row>
    <row r="45" spans="1:23">
      <c r="A45" s="1">
        <v>42677</v>
      </c>
      <c r="B45">
        <v>560</v>
      </c>
      <c r="C45" s="2">
        <f t="shared" si="0"/>
        <v>-1.7853954650959292E-4</v>
      </c>
      <c r="D45">
        <v>73.55</v>
      </c>
      <c r="E45" s="2">
        <f t="shared" si="1"/>
        <v>-1.0094212651413192E-2</v>
      </c>
      <c r="F45">
        <v>378.8</v>
      </c>
      <c r="G45" s="2">
        <f t="shared" si="2"/>
        <v>-2.63296471827279E-3</v>
      </c>
      <c r="H45">
        <v>1207.3</v>
      </c>
      <c r="I45" s="2">
        <f t="shared" si="3"/>
        <v>-2.4842663133484155E-4</v>
      </c>
      <c r="J45">
        <v>1618.45</v>
      </c>
      <c r="K45" s="2">
        <f t="shared" si="4"/>
        <v>-1.1120276173891774E-2</v>
      </c>
      <c r="L45" s="4">
        <f t="shared" si="5"/>
        <v>-7.9311663790021937E-4</v>
      </c>
      <c r="M45" s="4">
        <f t="shared" si="6"/>
        <v>-1.5745669830640782E-2</v>
      </c>
      <c r="N45" s="4">
        <f t="shared" si="7"/>
        <v>-3.2063049904280717E-3</v>
      </c>
      <c r="O45" s="4">
        <f t="shared" si="8"/>
        <v>-1.790654503723134E-3</v>
      </c>
      <c r="P45" s="4">
        <f t="shared" si="9"/>
        <v>-1.4006318485841874E-2</v>
      </c>
      <c r="R45" s="24" t="s">
        <v>5</v>
      </c>
      <c r="S45" s="48">
        <v>0.22858555578283615</v>
      </c>
      <c r="T45" s="43">
        <v>6.0249032817437952E-2</v>
      </c>
      <c r="U45" s="43">
        <v>9.5571197554866136E-2</v>
      </c>
      <c r="V45" s="43">
        <v>7.0857586295830444E-2</v>
      </c>
      <c r="W45" s="46">
        <v>0.98528863416707668</v>
      </c>
    </row>
    <row r="46" spans="1:23">
      <c r="A46" s="1">
        <v>42678</v>
      </c>
      <c r="B46">
        <v>544.70000000000005</v>
      </c>
      <c r="C46" s="2">
        <f t="shared" si="0"/>
        <v>-2.7321428571428497E-2</v>
      </c>
      <c r="D46">
        <v>72.150000000000006</v>
      </c>
      <c r="E46" s="2">
        <f t="shared" si="1"/>
        <v>-1.903467029231809E-2</v>
      </c>
      <c r="F46">
        <v>372.75</v>
      </c>
      <c r="G46" s="2">
        <f t="shared" si="2"/>
        <v>-1.5971488912354781E-2</v>
      </c>
      <c r="H46">
        <v>1230.45</v>
      </c>
      <c r="I46" s="2">
        <f t="shared" si="3"/>
        <v>1.9175018636627295E-2</v>
      </c>
      <c r="J46">
        <v>1577.4</v>
      </c>
      <c r="K46" s="2">
        <f t="shared" si="4"/>
        <v>-2.5363773981278315E-2</v>
      </c>
      <c r="L46" s="4">
        <f t="shared" si="5"/>
        <v>-2.7936005662819122E-2</v>
      </c>
      <c r="M46" s="4">
        <f t="shared" si="6"/>
        <v>-2.468612747154568E-2</v>
      </c>
      <c r="N46" s="4">
        <f t="shared" si="7"/>
        <v>-1.6544829184510064E-2</v>
      </c>
      <c r="O46" s="4">
        <f t="shared" si="8"/>
        <v>1.7632790764239001E-2</v>
      </c>
      <c r="P46" s="4">
        <f t="shared" si="9"/>
        <v>-2.8249816293228414E-2</v>
      </c>
    </row>
    <row r="47" spans="1:23" ht="18.75">
      <c r="A47" s="1">
        <v>42681</v>
      </c>
      <c r="B47">
        <v>545.75</v>
      </c>
      <c r="C47" s="2">
        <f t="shared" si="0"/>
        <v>1.9276666054708347E-3</v>
      </c>
      <c r="D47">
        <v>73.2</v>
      </c>
      <c r="E47" s="2">
        <f t="shared" si="1"/>
        <v>1.4553014553014609E-2</v>
      </c>
      <c r="F47">
        <v>372.35</v>
      </c>
      <c r="G47" s="2">
        <f t="shared" si="2"/>
        <v>-1.0731052984573886E-3</v>
      </c>
      <c r="H47">
        <v>1266.45</v>
      </c>
      <c r="I47" s="2">
        <f t="shared" si="3"/>
        <v>2.9257588687065628E-2</v>
      </c>
      <c r="J47">
        <v>1565.05</v>
      </c>
      <c r="K47" s="2">
        <f t="shared" si="4"/>
        <v>-7.8293394192976429E-3</v>
      </c>
      <c r="L47" s="4">
        <f t="shared" si="5"/>
        <v>1.3130895140802082E-3</v>
      </c>
      <c r="M47" s="4">
        <f t="shared" si="6"/>
        <v>8.9015573737870196E-3</v>
      </c>
      <c r="N47" s="4">
        <f t="shared" si="7"/>
        <v>-1.6464455706126702E-3</v>
      </c>
      <c r="O47" s="4">
        <f t="shared" si="8"/>
        <v>2.7715360814677334E-2</v>
      </c>
      <c r="P47" s="4">
        <f t="shared" si="9"/>
        <v>-1.0715381731247742E-2</v>
      </c>
      <c r="R47" s="14" t="s">
        <v>18</v>
      </c>
    </row>
    <row r="48" spans="1:23">
      <c r="A48" s="1">
        <v>42682</v>
      </c>
      <c r="B48">
        <v>535.29999999999995</v>
      </c>
      <c r="C48" s="2">
        <f t="shared" si="0"/>
        <v>-1.9147961520842971E-2</v>
      </c>
      <c r="D48">
        <v>73</v>
      </c>
      <c r="E48" s="2">
        <f t="shared" si="1"/>
        <v>-2.732240437158473E-3</v>
      </c>
      <c r="F48">
        <v>374.6</v>
      </c>
      <c r="G48" s="2">
        <f t="shared" si="2"/>
        <v>6.0427017590976018E-3</v>
      </c>
      <c r="H48">
        <v>1284.5999999999999</v>
      </c>
      <c r="I48" s="2">
        <f t="shared" si="3"/>
        <v>1.4331398791898486E-2</v>
      </c>
      <c r="J48">
        <v>1592.3</v>
      </c>
      <c r="K48" s="2">
        <f t="shared" si="4"/>
        <v>1.741158429443157E-2</v>
      </c>
      <c r="L48" s="4">
        <f t="shared" si="5"/>
        <v>-1.9762538612233597E-2</v>
      </c>
      <c r="M48" s="4">
        <f t="shared" si="6"/>
        <v>-8.3836976163860627E-3</v>
      </c>
      <c r="N48" s="4">
        <f t="shared" si="7"/>
        <v>5.4693614869423205E-3</v>
      </c>
      <c r="O48" s="4">
        <f t="shared" si="8"/>
        <v>1.2789170919510194E-2</v>
      </c>
      <c r="P48" s="4">
        <f t="shared" si="9"/>
        <v>1.4525541982481471E-2</v>
      </c>
      <c r="R48" s="55" t="s">
        <v>20</v>
      </c>
      <c r="S48" s="56" t="s">
        <v>21</v>
      </c>
      <c r="T48" s="57" t="s">
        <v>22</v>
      </c>
    </row>
    <row r="49" spans="1:22">
      <c r="A49" s="1">
        <v>42683</v>
      </c>
      <c r="B49">
        <v>526.29999999999995</v>
      </c>
      <c r="C49" s="2">
        <f t="shared" si="0"/>
        <v>-1.6813002054922421E-2</v>
      </c>
      <c r="D49">
        <v>72.3</v>
      </c>
      <c r="E49" s="2">
        <f t="shared" si="1"/>
        <v>-9.5890410958904271E-3</v>
      </c>
      <c r="F49">
        <v>375</v>
      </c>
      <c r="G49" s="2">
        <f t="shared" si="2"/>
        <v>1.0678056593700358E-3</v>
      </c>
      <c r="H49">
        <v>1228.3</v>
      </c>
      <c r="I49" s="2">
        <f t="shared" si="3"/>
        <v>-4.3826872178109877E-2</v>
      </c>
      <c r="J49">
        <v>1654.75</v>
      </c>
      <c r="K49" s="2">
        <f t="shared" si="4"/>
        <v>3.9219996231865784E-2</v>
      </c>
      <c r="L49" s="4">
        <f t="shared" si="5"/>
        <v>-1.7427579146313047E-2</v>
      </c>
      <c r="M49" s="4">
        <f t="shared" si="6"/>
        <v>-1.5240498275118017E-2</v>
      </c>
      <c r="N49" s="4">
        <f t="shared" si="7"/>
        <v>4.9446538721475421E-4</v>
      </c>
      <c r="O49" s="4">
        <f t="shared" si="8"/>
        <v>-4.5369100050498171E-2</v>
      </c>
      <c r="P49" s="4">
        <f t="shared" si="9"/>
        <v>3.6333953919915681E-2</v>
      </c>
      <c r="R49" s="58" t="s">
        <v>1</v>
      </c>
      <c r="S49" s="49">
        <v>7.0000000000000007E-2</v>
      </c>
      <c r="T49" s="52">
        <f>S49*S25</f>
        <v>1.0449826230286483E-3</v>
      </c>
    </row>
    <row r="50" spans="1:22">
      <c r="A50" s="1">
        <v>42684</v>
      </c>
      <c r="B50">
        <v>563.70000000000005</v>
      </c>
      <c r="C50" s="2">
        <f t="shared" si="0"/>
        <v>7.1062131863956157E-2</v>
      </c>
      <c r="D50">
        <v>73.05</v>
      </c>
      <c r="E50" s="2">
        <f t="shared" si="1"/>
        <v>1.0373443983402453E-2</v>
      </c>
      <c r="F50">
        <v>368.25</v>
      </c>
      <c r="G50" s="2">
        <f t="shared" si="2"/>
        <v>-1.8000000000000016E-2</v>
      </c>
      <c r="H50">
        <v>1207.3</v>
      </c>
      <c r="I50" s="2">
        <f t="shared" si="3"/>
        <v>-1.7096800455914662E-2</v>
      </c>
      <c r="J50">
        <v>1643.1</v>
      </c>
      <c r="K50" s="2">
        <f t="shared" si="4"/>
        <v>-7.0403384197008645E-3</v>
      </c>
      <c r="L50" s="4">
        <f t="shared" si="5"/>
        <v>7.0447554772565535E-2</v>
      </c>
      <c r="M50" s="4">
        <f t="shared" si="6"/>
        <v>4.7219868041748631E-3</v>
      </c>
      <c r="N50" s="4">
        <f t="shared" si="7"/>
        <v>-1.8573340272155299E-2</v>
      </c>
      <c r="O50" s="4">
        <f t="shared" si="8"/>
        <v>-1.8639028328302956E-2</v>
      </c>
      <c r="P50" s="4">
        <f t="shared" si="9"/>
        <v>-9.926380731650964E-3</v>
      </c>
      <c r="R50" s="58" t="s">
        <v>2</v>
      </c>
      <c r="S50" s="50">
        <v>0.16</v>
      </c>
      <c r="T50" s="52">
        <f>S50*S26</f>
        <v>5.348094413209748E-3</v>
      </c>
    </row>
    <row r="51" spans="1:22">
      <c r="A51" s="1">
        <v>42685</v>
      </c>
      <c r="B51">
        <v>547.95000000000005</v>
      </c>
      <c r="C51" s="2">
        <f t="shared" si="0"/>
        <v>-2.7940393826503485E-2</v>
      </c>
      <c r="D51">
        <v>69.95</v>
      </c>
      <c r="E51" s="2">
        <f t="shared" si="1"/>
        <v>-4.2436687200547496E-2</v>
      </c>
      <c r="F51">
        <v>362.1</v>
      </c>
      <c r="G51" s="2">
        <f t="shared" si="2"/>
        <v>-1.6700610997963272E-2</v>
      </c>
      <c r="H51">
        <v>1159.55</v>
      </c>
      <c r="I51" s="2">
        <f t="shared" si="3"/>
        <v>-3.9551064358485877E-2</v>
      </c>
      <c r="J51">
        <v>1643.55</v>
      </c>
      <c r="K51" s="2">
        <f t="shared" si="4"/>
        <v>2.7387255796962329E-4</v>
      </c>
      <c r="L51" s="4">
        <f t="shared" si="5"/>
        <v>-2.855497091789411E-2</v>
      </c>
      <c r="M51" s="4">
        <f t="shared" si="6"/>
        <v>-4.8088144379775086E-2</v>
      </c>
      <c r="N51" s="4">
        <f t="shared" si="7"/>
        <v>-1.7273951270118555E-2</v>
      </c>
      <c r="O51" s="4">
        <f t="shared" si="8"/>
        <v>-4.109329223087417E-2</v>
      </c>
      <c r="P51" s="4">
        <f t="shared" si="9"/>
        <v>-2.6121697539804771E-3</v>
      </c>
      <c r="R51" s="58" t="s">
        <v>3</v>
      </c>
      <c r="S51" s="51">
        <v>0.25</v>
      </c>
      <c r="T51" s="52">
        <f>S51*S27</f>
        <v>3.8994660536277636E-3</v>
      </c>
    </row>
    <row r="52" spans="1:22">
      <c r="A52" s="1">
        <v>42689</v>
      </c>
      <c r="B52">
        <v>552.4</v>
      </c>
      <c r="C52" s="2">
        <f t="shared" si="0"/>
        <v>8.121178939684226E-3</v>
      </c>
      <c r="D52">
        <v>71.349999999999994</v>
      </c>
      <c r="E52" s="2">
        <f t="shared" si="1"/>
        <v>2.0014295925661063E-2</v>
      </c>
      <c r="F52">
        <v>349.25</v>
      </c>
      <c r="G52" s="2">
        <f t="shared" si="2"/>
        <v>-3.5487434410383933E-2</v>
      </c>
      <c r="H52">
        <v>1119.7</v>
      </c>
      <c r="I52" s="2">
        <f t="shared" si="3"/>
        <v>-3.4366780216463222E-2</v>
      </c>
      <c r="J52">
        <v>1648.65</v>
      </c>
      <c r="K52" s="2">
        <f t="shared" si="4"/>
        <v>3.1030391530528778E-3</v>
      </c>
      <c r="L52" s="4">
        <f t="shared" si="5"/>
        <v>7.5066018482935993E-3</v>
      </c>
      <c r="M52" s="4">
        <f t="shared" si="6"/>
        <v>1.4362838746433473E-2</v>
      </c>
      <c r="N52" s="4">
        <f t="shared" si="7"/>
        <v>-3.6060774682539216E-2</v>
      </c>
      <c r="O52" s="4">
        <f t="shared" si="8"/>
        <v>-3.5909008088851516E-2</v>
      </c>
      <c r="P52" s="4">
        <f t="shared" si="9"/>
        <v>2.1699684110277739E-4</v>
      </c>
      <c r="R52" s="58" t="s">
        <v>4</v>
      </c>
      <c r="S52" s="50">
        <v>0.3</v>
      </c>
      <c r="T52" s="52">
        <f>S52*S28</f>
        <v>6.0638976692611434E-3</v>
      </c>
    </row>
    <row r="53" spans="1:22">
      <c r="A53" s="1">
        <v>42690</v>
      </c>
      <c r="B53">
        <v>538.15</v>
      </c>
      <c r="C53" s="2">
        <f t="shared" si="0"/>
        <v>-2.5796524257784226E-2</v>
      </c>
      <c r="D53">
        <v>70.55</v>
      </c>
      <c r="E53" s="2">
        <f t="shared" si="1"/>
        <v>-1.1212333566923527E-2</v>
      </c>
      <c r="F53">
        <v>340.15</v>
      </c>
      <c r="G53" s="2">
        <f t="shared" si="2"/>
        <v>-2.6055833929849781E-2</v>
      </c>
      <c r="H53">
        <v>1158.45</v>
      </c>
      <c r="I53" s="2">
        <f t="shared" si="3"/>
        <v>3.4607484147539447E-2</v>
      </c>
      <c r="J53">
        <v>1649.5</v>
      </c>
      <c r="K53" s="2">
        <f t="shared" si="4"/>
        <v>5.155733478905411E-4</v>
      </c>
      <c r="L53" s="4">
        <f t="shared" si="5"/>
        <v>-2.6411101349174852E-2</v>
      </c>
      <c r="M53" s="4">
        <f t="shared" si="6"/>
        <v>-1.6863790746151117E-2</v>
      </c>
      <c r="N53" s="4">
        <f t="shared" si="7"/>
        <v>-2.6629174202005064E-2</v>
      </c>
      <c r="O53" s="4">
        <f t="shared" si="8"/>
        <v>3.3065256275151153E-2</v>
      </c>
      <c r="P53" s="4">
        <f t="shared" si="9"/>
        <v>-2.3704689640595593E-3</v>
      </c>
      <c r="R53" s="58" t="s">
        <v>5</v>
      </c>
      <c r="S53" s="50">
        <v>0.22</v>
      </c>
      <c r="T53" s="52">
        <f>S53*S29</f>
        <v>4.0827564236292965E-3</v>
      </c>
    </row>
    <row r="54" spans="1:22">
      <c r="A54" s="1">
        <v>42691</v>
      </c>
      <c r="B54">
        <v>545.70000000000005</v>
      </c>
      <c r="C54" s="2">
        <f t="shared" si="0"/>
        <v>1.4029545665706689E-2</v>
      </c>
      <c r="D54">
        <v>69.95</v>
      </c>
      <c r="E54" s="2">
        <f t="shared" si="1"/>
        <v>-8.5046066619418603E-3</v>
      </c>
      <c r="F54">
        <v>338.9</v>
      </c>
      <c r="G54" s="2">
        <f t="shared" si="2"/>
        <v>-3.6748493311774544E-3</v>
      </c>
      <c r="H54">
        <v>1146.1500000000001</v>
      </c>
      <c r="I54" s="2">
        <f t="shared" si="3"/>
        <v>-1.061763563382101E-2</v>
      </c>
      <c r="J54">
        <v>1617.05</v>
      </c>
      <c r="K54" s="2">
        <f t="shared" si="4"/>
        <v>-1.9672628069111853E-2</v>
      </c>
      <c r="L54" s="4">
        <f t="shared" si="5"/>
        <v>1.3414968574316063E-2</v>
      </c>
      <c r="M54" s="4">
        <f t="shared" si="6"/>
        <v>-1.415606384116945E-2</v>
      </c>
      <c r="N54" s="4">
        <f t="shared" si="7"/>
        <v>-4.2481896033327356E-3</v>
      </c>
      <c r="O54" s="4">
        <f t="shared" si="8"/>
        <v>-1.2159863506209302E-2</v>
      </c>
      <c r="P54" s="4">
        <f t="shared" si="9"/>
        <v>-2.2558670381061952E-2</v>
      </c>
      <c r="R54" s="53" t="s">
        <v>19</v>
      </c>
      <c r="S54" s="60">
        <f>SUM(S49:S53)</f>
        <v>1</v>
      </c>
      <c r="T54" s="54"/>
    </row>
    <row r="55" spans="1:22">
      <c r="A55" s="1">
        <v>42692</v>
      </c>
      <c r="B55">
        <v>550.95000000000005</v>
      </c>
      <c r="C55" s="2">
        <f t="shared" si="0"/>
        <v>9.6206706981858403E-3</v>
      </c>
      <c r="D55">
        <v>71.099999999999994</v>
      </c>
      <c r="E55" s="2">
        <f t="shared" si="1"/>
        <v>1.6440314510364429E-2</v>
      </c>
      <c r="F55">
        <v>337.7</v>
      </c>
      <c r="G55" s="2">
        <f t="shared" si="2"/>
        <v>-3.5408675125405686E-3</v>
      </c>
      <c r="H55">
        <v>1080.95</v>
      </c>
      <c r="I55" s="2">
        <f t="shared" si="3"/>
        <v>-5.6886096933211228E-2</v>
      </c>
      <c r="J55">
        <v>1641.2</v>
      </c>
      <c r="K55" s="2">
        <f t="shared" si="4"/>
        <v>1.4934603135339009E-2</v>
      </c>
      <c r="L55" s="4">
        <f t="shared" si="5"/>
        <v>9.0060936067952145E-3</v>
      </c>
      <c r="M55" s="4">
        <f t="shared" si="6"/>
        <v>1.0788857331136839E-2</v>
      </c>
      <c r="N55" s="4">
        <f t="shared" si="7"/>
        <v>-4.1142077846958499E-3</v>
      </c>
      <c r="O55" s="4">
        <f t="shared" si="8"/>
        <v>-5.8428324805599521E-2</v>
      </c>
      <c r="P55" s="4">
        <f t="shared" si="9"/>
        <v>1.2048560823388909E-2</v>
      </c>
    </row>
    <row r="56" spans="1:22">
      <c r="A56" s="1">
        <v>42695</v>
      </c>
      <c r="B56">
        <v>545.1</v>
      </c>
      <c r="C56" s="2">
        <f t="shared" si="0"/>
        <v>-1.0618023414103006E-2</v>
      </c>
      <c r="D56">
        <v>71.099999999999994</v>
      </c>
      <c r="E56" s="2">
        <f t="shared" si="1"/>
        <v>0</v>
      </c>
      <c r="F56">
        <v>319.3</v>
      </c>
      <c r="G56" s="2">
        <f t="shared" si="2"/>
        <v>-5.4486230381995737E-2</v>
      </c>
      <c r="H56">
        <v>1116.9000000000001</v>
      </c>
      <c r="I56" s="2">
        <f t="shared" si="3"/>
        <v>3.3257782506128875E-2</v>
      </c>
      <c r="J56">
        <v>1617.7</v>
      </c>
      <c r="K56" s="2">
        <f t="shared" si="4"/>
        <v>-1.4318791128442587E-2</v>
      </c>
      <c r="L56" s="4">
        <f t="shared" si="5"/>
        <v>-1.1232600505493632E-2</v>
      </c>
      <c r="M56" s="4">
        <f t="shared" si="6"/>
        <v>-5.6514571792275897E-3</v>
      </c>
      <c r="N56" s="4">
        <f t="shared" si="7"/>
        <v>-5.505957065415102E-2</v>
      </c>
      <c r="O56" s="4">
        <f t="shared" si="8"/>
        <v>3.1715554633740581E-2</v>
      </c>
      <c r="P56" s="4">
        <f t="shared" si="9"/>
        <v>-1.7204833440392687E-2</v>
      </c>
    </row>
    <row r="57" spans="1:22" ht="18.75">
      <c r="A57" s="1">
        <v>42696</v>
      </c>
      <c r="B57">
        <v>550.5</v>
      </c>
      <c r="C57" s="2">
        <f t="shared" si="0"/>
        <v>9.9064391854704059E-3</v>
      </c>
      <c r="D57">
        <v>70.95</v>
      </c>
      <c r="E57" s="2">
        <f t="shared" si="1"/>
        <v>-2.1097046413500742E-3</v>
      </c>
      <c r="F57">
        <v>324.10000000000002</v>
      </c>
      <c r="G57" s="2">
        <f t="shared" si="2"/>
        <v>1.5032884434700966E-2</v>
      </c>
      <c r="H57">
        <v>1090.95</v>
      </c>
      <c r="I57" s="2">
        <f t="shared" si="3"/>
        <v>-2.3233951114692508E-2</v>
      </c>
      <c r="J57">
        <v>1677.7</v>
      </c>
      <c r="K57" s="2">
        <f t="shared" si="4"/>
        <v>3.7089695246337318E-2</v>
      </c>
      <c r="L57" s="4">
        <f t="shared" si="5"/>
        <v>9.2918620940797801E-3</v>
      </c>
      <c r="M57" s="4">
        <f t="shared" si="6"/>
        <v>-7.7611618205776639E-3</v>
      </c>
      <c r="N57" s="4">
        <f t="shared" si="7"/>
        <v>1.4459544162545685E-2</v>
      </c>
      <c r="O57" s="4">
        <f t="shared" si="8"/>
        <v>-2.4776178987080802E-2</v>
      </c>
      <c r="P57" s="4">
        <f t="shared" si="9"/>
        <v>3.4203652934387214E-2</v>
      </c>
      <c r="R57" s="14" t="s">
        <v>23</v>
      </c>
    </row>
    <row r="58" spans="1:22">
      <c r="A58" s="1">
        <v>42697</v>
      </c>
      <c r="B58">
        <v>552.79999999999995</v>
      </c>
      <c r="C58" s="2">
        <f t="shared" si="0"/>
        <v>4.1780199818346464E-3</v>
      </c>
      <c r="D58">
        <v>72.900000000000006</v>
      </c>
      <c r="E58" s="2">
        <f t="shared" si="1"/>
        <v>2.748414376321362E-2</v>
      </c>
      <c r="F58">
        <v>324.7</v>
      </c>
      <c r="G58" s="2">
        <f t="shared" si="2"/>
        <v>1.8512804689909679E-3</v>
      </c>
      <c r="H58">
        <v>1111.3</v>
      </c>
      <c r="I58" s="2">
        <f t="shared" si="3"/>
        <v>1.8653467161648063E-2</v>
      </c>
      <c r="J58">
        <v>1702.15</v>
      </c>
      <c r="K58" s="2">
        <f t="shared" si="4"/>
        <v>1.4573523275913436E-2</v>
      </c>
      <c r="L58" s="4">
        <f t="shared" si="5"/>
        <v>3.5634428904440197E-3</v>
      </c>
      <c r="M58" s="4">
        <f t="shared" si="6"/>
        <v>2.183268658398603E-2</v>
      </c>
      <c r="N58" s="4">
        <f t="shared" si="7"/>
        <v>1.2779401968356862E-3</v>
      </c>
      <c r="O58" s="4">
        <f t="shared" si="8"/>
        <v>1.7111239289259769E-2</v>
      </c>
      <c r="P58" s="4">
        <f t="shared" si="9"/>
        <v>1.1687480963963336E-2</v>
      </c>
      <c r="R58" s="61" t="s">
        <v>1</v>
      </c>
      <c r="S58" s="19" t="s">
        <v>2</v>
      </c>
      <c r="T58" s="19" t="s">
        <v>3</v>
      </c>
      <c r="U58" s="19" t="s">
        <v>4</v>
      </c>
      <c r="V58" s="20" t="s">
        <v>5</v>
      </c>
    </row>
    <row r="59" spans="1:22">
      <c r="A59" s="1">
        <v>42698</v>
      </c>
      <c r="B59">
        <v>553.65</v>
      </c>
      <c r="C59" s="2">
        <f t="shared" si="0"/>
        <v>1.5376266280753281E-3</v>
      </c>
      <c r="D59">
        <v>71.45</v>
      </c>
      <c r="E59" s="2">
        <f t="shared" si="1"/>
        <v>-1.9890260631001411E-2</v>
      </c>
      <c r="F59">
        <v>324.45</v>
      </c>
      <c r="G59" s="2">
        <f t="shared" si="2"/>
        <v>-7.6994148444720079E-4</v>
      </c>
      <c r="H59">
        <v>1133.9000000000001</v>
      </c>
      <c r="I59" s="2">
        <f t="shared" si="3"/>
        <v>2.0336542787726231E-2</v>
      </c>
      <c r="J59">
        <v>1722.1</v>
      </c>
      <c r="K59" s="2">
        <f t="shared" si="4"/>
        <v>1.1720471168815694E-2</v>
      </c>
      <c r="L59" s="4">
        <f t="shared" si="5"/>
        <v>9.2304953668470168E-4</v>
      </c>
      <c r="M59" s="4">
        <f t="shared" si="6"/>
        <v>-2.5541717810229E-2</v>
      </c>
      <c r="N59" s="4">
        <f t="shared" si="7"/>
        <v>-1.3432817566024825E-3</v>
      </c>
      <c r="O59" s="4">
        <f t="shared" si="8"/>
        <v>1.8794314915337937E-2</v>
      </c>
      <c r="P59" s="4">
        <f t="shared" si="9"/>
        <v>8.8344288568655942E-3</v>
      </c>
      <c r="R59" s="62">
        <f t="array" ref="R59:V59">MMULT(TRANSPOSE(T49:T53),S41:W45)</f>
        <v>3.9104839031255832E-3</v>
      </c>
      <c r="S59" s="63">
        <v>6.1627376542394662E-3</v>
      </c>
      <c r="T59" s="63">
        <v>5.553550111390743E-3</v>
      </c>
      <c r="U59" s="63">
        <v>7.0664950871053983E-3</v>
      </c>
      <c r="V59" s="59">
        <v>5.3861287427137182E-3</v>
      </c>
    </row>
    <row r="60" spans="1:22">
      <c r="A60" s="1">
        <v>42699</v>
      </c>
      <c r="B60">
        <v>565.04999999999995</v>
      </c>
      <c r="C60" s="2">
        <f t="shared" si="0"/>
        <v>2.0590625846653943E-2</v>
      </c>
      <c r="D60">
        <v>73.650000000000006</v>
      </c>
      <c r="E60" s="2">
        <f t="shared" si="1"/>
        <v>3.0790762771168767E-2</v>
      </c>
      <c r="F60">
        <v>328.95</v>
      </c>
      <c r="G60" s="2">
        <f t="shared" si="2"/>
        <v>1.3869625520110951E-2</v>
      </c>
      <c r="H60">
        <v>1141.8</v>
      </c>
      <c r="I60" s="2">
        <f t="shared" si="3"/>
        <v>6.9671046829524741E-3</v>
      </c>
      <c r="J60">
        <v>1691.65</v>
      </c>
      <c r="K60" s="2">
        <f t="shared" si="4"/>
        <v>-1.7681900005806717E-2</v>
      </c>
      <c r="L60" s="4">
        <f t="shared" si="5"/>
        <v>1.9976048755263317E-2</v>
      </c>
      <c r="M60" s="4">
        <f t="shared" si="6"/>
        <v>2.5139305591941177E-2</v>
      </c>
      <c r="N60" s="4">
        <f t="shared" si="7"/>
        <v>1.329628524795567E-2</v>
      </c>
      <c r="O60" s="4">
        <f t="shared" si="8"/>
        <v>5.4248768105641821E-3</v>
      </c>
      <c r="P60" s="4">
        <f t="shared" si="9"/>
        <v>-2.0567942317756816E-2</v>
      </c>
    </row>
    <row r="61" spans="1:22" ht="18.75">
      <c r="A61" s="1">
        <v>42702</v>
      </c>
      <c r="B61">
        <v>570.54999999999995</v>
      </c>
      <c r="C61" s="2">
        <f t="shared" si="0"/>
        <v>9.7336518892132684E-3</v>
      </c>
      <c r="D61">
        <v>75.8</v>
      </c>
      <c r="E61" s="2">
        <f t="shared" si="1"/>
        <v>2.9192124915139006E-2</v>
      </c>
      <c r="F61">
        <v>328.2</v>
      </c>
      <c r="G61" s="2">
        <f t="shared" si="2"/>
        <v>-2.2799817601458772E-3</v>
      </c>
      <c r="H61">
        <v>1130.5</v>
      </c>
      <c r="I61" s="2">
        <f t="shared" si="3"/>
        <v>-9.896654405324834E-3</v>
      </c>
      <c r="J61">
        <v>1692.15</v>
      </c>
      <c r="K61" s="2">
        <f t="shared" si="4"/>
        <v>2.9556941447705931E-4</v>
      </c>
      <c r="L61" s="4">
        <f t="shared" si="5"/>
        <v>9.1190747978226426E-3</v>
      </c>
      <c r="M61" s="4">
        <f t="shared" si="6"/>
        <v>2.3540667735911416E-2</v>
      </c>
      <c r="N61" s="4">
        <f t="shared" si="7"/>
        <v>-2.8533220323011589E-3</v>
      </c>
      <c r="O61" s="4">
        <f t="shared" si="8"/>
        <v>-1.1438882277713126E-2</v>
      </c>
      <c r="P61" s="4">
        <f t="shared" si="9"/>
        <v>-2.5904728974730411E-3</v>
      </c>
      <c r="R61" s="14" t="s">
        <v>24</v>
      </c>
    </row>
    <row r="62" spans="1:22">
      <c r="A62" s="1">
        <v>42703</v>
      </c>
      <c r="B62">
        <v>569.15</v>
      </c>
      <c r="C62" s="2">
        <f t="shared" si="0"/>
        <v>-2.4537726754885192E-3</v>
      </c>
      <c r="D62">
        <v>79.25</v>
      </c>
      <c r="E62" s="2">
        <f t="shared" si="1"/>
        <v>4.5514511873350871E-2</v>
      </c>
      <c r="F62">
        <v>334.9</v>
      </c>
      <c r="G62" s="2">
        <f t="shared" si="2"/>
        <v>2.0414381474710419E-2</v>
      </c>
      <c r="H62">
        <v>1141.0999999999999</v>
      </c>
      <c r="I62" s="2">
        <f t="shared" si="3"/>
        <v>9.3763821318000318E-3</v>
      </c>
      <c r="J62">
        <v>1712.1</v>
      </c>
      <c r="K62" s="2">
        <f t="shared" si="4"/>
        <v>1.1789734952575071E-2</v>
      </c>
      <c r="L62" s="4">
        <f t="shared" si="5"/>
        <v>-3.0683497668791459E-3</v>
      </c>
      <c r="M62" s="4">
        <f t="shared" si="6"/>
        <v>3.9863054694123282E-2</v>
      </c>
      <c r="N62" s="4">
        <f t="shared" si="7"/>
        <v>1.9841041202555136E-2</v>
      </c>
      <c r="O62" s="4">
        <f t="shared" si="8"/>
        <v>7.8341542594117398E-3</v>
      </c>
      <c r="P62" s="4">
        <f t="shared" si="9"/>
        <v>8.903692640624971E-3</v>
      </c>
      <c r="R62">
        <f t="array" ref="R62">MMULT(R59:V59,T49:T53)</f>
        <v>1.2354192549295638E-4</v>
      </c>
    </row>
    <row r="63" spans="1:22">
      <c r="A63" s="1">
        <v>42704</v>
      </c>
      <c r="B63">
        <v>566.6</v>
      </c>
      <c r="C63" s="2">
        <f t="shared" si="0"/>
        <v>-4.4803654572607154E-3</v>
      </c>
      <c r="D63">
        <v>77.45</v>
      </c>
      <c r="E63" s="2">
        <f t="shared" si="1"/>
        <v>-2.2712933753943232E-2</v>
      </c>
      <c r="F63">
        <v>339.8</v>
      </c>
      <c r="G63" s="2">
        <f t="shared" si="2"/>
        <v>1.4631233203941552E-2</v>
      </c>
      <c r="H63">
        <v>1149.25</v>
      </c>
      <c r="I63" s="2">
        <f t="shared" si="3"/>
        <v>7.1422311804401062E-3</v>
      </c>
      <c r="J63">
        <v>1699.85</v>
      </c>
      <c r="K63" s="2">
        <f t="shared" si="4"/>
        <v>-7.1549559021085729E-3</v>
      </c>
      <c r="L63" s="4">
        <f t="shared" si="5"/>
        <v>-5.0949425486513421E-3</v>
      </c>
      <c r="M63" s="4">
        <f t="shared" si="6"/>
        <v>-2.8364390933170822E-2</v>
      </c>
      <c r="N63" s="4">
        <f t="shared" si="7"/>
        <v>1.405789293178627E-2</v>
      </c>
      <c r="O63" s="4">
        <f t="shared" si="8"/>
        <v>5.6000033080518142E-3</v>
      </c>
      <c r="P63" s="4">
        <f t="shared" si="9"/>
        <v>-1.0040998214058672E-2</v>
      </c>
    </row>
    <row r="64" spans="1:22" ht="18.75">
      <c r="A64" s="1">
        <v>42705</v>
      </c>
      <c r="B64">
        <v>568.20000000000005</v>
      </c>
      <c r="C64" s="2">
        <f t="shared" si="0"/>
        <v>2.8238616307800779E-3</v>
      </c>
      <c r="D64">
        <v>72.8</v>
      </c>
      <c r="E64" s="2">
        <f t="shared" si="1"/>
        <v>-6.0038734667527516E-2</v>
      </c>
      <c r="F64">
        <v>334.45</v>
      </c>
      <c r="G64" s="2">
        <f t="shared" si="2"/>
        <v>-1.574455562095356E-2</v>
      </c>
      <c r="H64">
        <v>1132.55</v>
      </c>
      <c r="I64" s="2">
        <f t="shared" si="3"/>
        <v>-1.4531216010441605E-2</v>
      </c>
      <c r="J64">
        <v>1679.1</v>
      </c>
      <c r="K64" s="2">
        <f t="shared" si="4"/>
        <v>-1.220695943759742E-2</v>
      </c>
      <c r="L64" s="4">
        <f t="shared" si="5"/>
        <v>2.2092845393894512E-3</v>
      </c>
      <c r="M64" s="4">
        <f t="shared" si="6"/>
        <v>-6.5690191846755105E-2</v>
      </c>
      <c r="N64" s="4">
        <f t="shared" si="7"/>
        <v>-1.6317895893108843E-2</v>
      </c>
      <c r="O64" s="4">
        <f t="shared" si="8"/>
        <v>-1.6073443882829899E-2</v>
      </c>
      <c r="P64" s="4">
        <f t="shared" si="9"/>
        <v>-1.509300174954752E-2</v>
      </c>
      <c r="R64" s="64" t="s">
        <v>25</v>
      </c>
      <c r="S64" s="65"/>
    </row>
    <row r="65" spans="1:19">
      <c r="A65" s="1">
        <v>42706</v>
      </c>
      <c r="B65">
        <v>571.20000000000005</v>
      </c>
      <c r="C65" s="2">
        <f t="shared" si="0"/>
        <v>5.2798310454065245E-3</v>
      </c>
      <c r="D65">
        <v>73.45</v>
      </c>
      <c r="E65" s="2">
        <f t="shared" si="1"/>
        <v>8.9285714285713969E-3</v>
      </c>
      <c r="F65">
        <v>329.05</v>
      </c>
      <c r="G65" s="2">
        <f t="shared" si="2"/>
        <v>-1.6145911197488316E-2</v>
      </c>
      <c r="H65">
        <v>1099.8</v>
      </c>
      <c r="I65" s="2">
        <f t="shared" si="3"/>
        <v>-2.8917045605050595E-2</v>
      </c>
      <c r="J65">
        <v>1679.7</v>
      </c>
      <c r="K65" s="2">
        <f t="shared" si="4"/>
        <v>3.5733428622486407E-4</v>
      </c>
      <c r="L65" s="4">
        <f t="shared" si="5"/>
        <v>4.6652539540158978E-3</v>
      </c>
      <c r="M65" s="4">
        <f t="shared" si="6"/>
        <v>3.2771142493438071E-3</v>
      </c>
      <c r="N65" s="4">
        <f t="shared" si="7"/>
        <v>-1.6719251469643599E-2</v>
      </c>
      <c r="O65" s="4">
        <f t="shared" si="8"/>
        <v>-3.0459273477438889E-2</v>
      </c>
      <c r="P65" s="4">
        <f t="shared" si="9"/>
        <v>-2.5287080257252363E-3</v>
      </c>
      <c r="R65" s="67">
        <f>SQRT(R62)</f>
        <v>1.1114941542489388E-2</v>
      </c>
      <c r="S65" s="68"/>
    </row>
    <row r="66" spans="1:19">
      <c r="A66" s="1">
        <v>42709</v>
      </c>
      <c r="B66">
        <v>573</v>
      </c>
      <c r="C66" s="2">
        <f t="shared" si="0"/>
        <v>3.1512605042016695E-3</v>
      </c>
      <c r="D66">
        <v>72.650000000000006</v>
      </c>
      <c r="E66" s="2">
        <f t="shared" si="1"/>
        <v>-1.0891763104152408E-2</v>
      </c>
      <c r="F66">
        <v>329.75</v>
      </c>
      <c r="G66" s="2">
        <f t="shared" si="2"/>
        <v>2.1273362710834132E-3</v>
      </c>
      <c r="H66">
        <v>1069.0999999999999</v>
      </c>
      <c r="I66" s="2">
        <f t="shared" si="3"/>
        <v>-2.7914166212038571E-2</v>
      </c>
      <c r="J66">
        <v>1702.95</v>
      </c>
      <c r="K66" s="2">
        <f t="shared" si="4"/>
        <v>1.3841757456688697E-2</v>
      </c>
      <c r="L66" s="4">
        <f t="shared" si="5"/>
        <v>2.5366834128110428E-3</v>
      </c>
      <c r="M66" s="4">
        <f t="shared" si="6"/>
        <v>-1.6543220283379997E-2</v>
      </c>
      <c r="N66" s="4">
        <f t="shared" si="7"/>
        <v>1.5539959989281315E-3</v>
      </c>
      <c r="O66" s="4">
        <f t="shared" si="8"/>
        <v>-2.9456394084426865E-2</v>
      </c>
      <c r="P66" s="4">
        <f t="shared" si="9"/>
        <v>1.0955715144738597E-2</v>
      </c>
    </row>
    <row r="67" spans="1:19">
      <c r="A67" s="1">
        <v>42710</v>
      </c>
      <c r="B67">
        <v>574.85</v>
      </c>
      <c r="C67" s="2">
        <f t="shared" si="0"/>
        <v>3.2286212914485191E-3</v>
      </c>
      <c r="D67">
        <v>74.400000000000006</v>
      </c>
      <c r="E67" s="2">
        <f t="shared" si="1"/>
        <v>2.4088093599449412E-2</v>
      </c>
      <c r="F67">
        <v>325.05</v>
      </c>
      <c r="G67" s="2">
        <f t="shared" si="2"/>
        <v>-1.4253222137983301E-2</v>
      </c>
      <c r="H67">
        <v>1085.2</v>
      </c>
      <c r="I67" s="2">
        <f t="shared" si="3"/>
        <v>1.505939575343751E-2</v>
      </c>
      <c r="J67">
        <v>1690.8</v>
      </c>
      <c r="K67" s="2">
        <f t="shared" si="4"/>
        <v>-7.1346780586629688E-3</v>
      </c>
      <c r="L67" s="4">
        <f t="shared" si="5"/>
        <v>2.6140442000578924E-3</v>
      </c>
      <c r="M67" s="4">
        <f t="shared" si="6"/>
        <v>1.8436636420221822E-2</v>
      </c>
      <c r="N67" s="4">
        <f t="shared" si="7"/>
        <v>-1.4826562410138583E-2</v>
      </c>
      <c r="O67" s="4">
        <f t="shared" si="8"/>
        <v>1.3517167881049218E-2</v>
      </c>
      <c r="P67" s="4">
        <f t="shared" si="9"/>
        <v>-1.0020720370613068E-2</v>
      </c>
    </row>
    <row r="68" spans="1:19">
      <c r="A68" s="1">
        <v>42711</v>
      </c>
      <c r="B68">
        <v>570.85</v>
      </c>
      <c r="C68" s="2">
        <f t="shared" si="0"/>
        <v>-6.9583369574671705E-3</v>
      </c>
      <c r="D68">
        <v>75.45</v>
      </c>
      <c r="E68" s="2">
        <f t="shared" si="1"/>
        <v>1.4112903225806495E-2</v>
      </c>
      <c r="F68">
        <v>318.8</v>
      </c>
      <c r="G68" s="2">
        <f t="shared" si="2"/>
        <v>-1.9227811105983705E-2</v>
      </c>
      <c r="H68">
        <v>1080.6500000000001</v>
      </c>
      <c r="I68" s="2">
        <f t="shared" si="3"/>
        <v>-4.1927755252487708E-3</v>
      </c>
      <c r="J68">
        <v>1675.25</v>
      </c>
      <c r="K68" s="2">
        <f t="shared" si="4"/>
        <v>-9.196829903004522E-3</v>
      </c>
      <c r="L68" s="4">
        <f t="shared" si="5"/>
        <v>-7.5729140488577972E-3</v>
      </c>
      <c r="M68" s="4">
        <f t="shared" si="6"/>
        <v>8.4614460465789049E-3</v>
      </c>
      <c r="N68" s="4">
        <f t="shared" si="7"/>
        <v>-1.9801151378138988E-2</v>
      </c>
      <c r="O68" s="4">
        <f t="shared" si="8"/>
        <v>-5.7350033976370628E-3</v>
      </c>
      <c r="P68" s="4">
        <f t="shared" si="9"/>
        <v>-1.2082872214954622E-2</v>
      </c>
    </row>
    <row r="69" spans="1:19">
      <c r="A69" s="1">
        <v>42712</v>
      </c>
      <c r="B69">
        <v>582.75</v>
      </c>
      <c r="C69" s="2">
        <f t="shared" si="0"/>
        <v>2.0846106683016563E-2</v>
      </c>
      <c r="D69">
        <v>76.650000000000006</v>
      </c>
      <c r="E69" s="2">
        <f t="shared" si="1"/>
        <v>1.5904572564612307E-2</v>
      </c>
      <c r="F69">
        <v>328.8</v>
      </c>
      <c r="G69" s="2">
        <f t="shared" si="2"/>
        <v>3.1367628607277265E-2</v>
      </c>
      <c r="H69">
        <v>1101.5</v>
      </c>
      <c r="I69" s="2">
        <f t="shared" si="3"/>
        <v>1.929394345995461E-2</v>
      </c>
      <c r="J69">
        <v>1680.45</v>
      </c>
      <c r="K69" s="2">
        <f t="shared" si="4"/>
        <v>3.1040143262199837E-3</v>
      </c>
      <c r="L69" s="4">
        <f t="shared" si="5"/>
        <v>2.0231529591625937E-2</v>
      </c>
      <c r="M69" s="4">
        <f t="shared" si="6"/>
        <v>1.0253115385384717E-2</v>
      </c>
      <c r="N69" s="4">
        <f t="shared" si="7"/>
        <v>3.0794288335121982E-2</v>
      </c>
      <c r="O69" s="4">
        <f t="shared" si="8"/>
        <v>1.7751715587566316E-2</v>
      </c>
      <c r="P69" s="4">
        <f t="shared" si="9"/>
        <v>2.1797201426988332E-4</v>
      </c>
    </row>
    <row r="70" spans="1:19">
      <c r="A70" s="1">
        <v>42713</v>
      </c>
      <c r="B70">
        <v>578.9</v>
      </c>
      <c r="C70" s="2">
        <f t="shared" ref="C70:C130" si="10">B70/B69-1</f>
        <v>-6.6066066066066131E-3</v>
      </c>
      <c r="D70">
        <v>76.8</v>
      </c>
      <c r="E70" s="2">
        <f t="shared" ref="E70:E130" si="11">D70/D69-1</f>
        <v>1.9569471624265589E-3</v>
      </c>
      <c r="F70">
        <v>333.6</v>
      </c>
      <c r="G70" s="2">
        <f t="shared" ref="G70:G130" si="12">F70/F69-1</f>
        <v>1.4598540145985384E-2</v>
      </c>
      <c r="H70">
        <v>1107.3</v>
      </c>
      <c r="I70" s="2">
        <f t="shared" ref="I70:I130" si="13">H70/H69-1</f>
        <v>5.2655469813889244E-3</v>
      </c>
      <c r="J70">
        <v>1675.35</v>
      </c>
      <c r="K70" s="2">
        <f t="shared" ref="K70:K130" si="14">J70/J69-1</f>
        <v>-3.0349013657057222E-3</v>
      </c>
      <c r="L70" s="4">
        <f t="shared" ref="L70:L130" si="15">C70-$C$131</f>
        <v>-7.2211836979972398E-3</v>
      </c>
      <c r="M70" s="4">
        <f t="shared" ref="M70:M130" si="16">E70-$E$131</f>
        <v>-3.6945100168010309E-3</v>
      </c>
      <c r="N70" s="4">
        <f t="shared" ref="N70:N130" si="17">G70-$G$131</f>
        <v>1.4025199873830102E-2</v>
      </c>
      <c r="O70" s="4">
        <f t="shared" ref="O70:O130" si="18">I70-$I$131</f>
        <v>3.723319109000632E-3</v>
      </c>
      <c r="P70" s="4">
        <f t="shared" ref="P70:P130" si="19">K70-$K$131</f>
        <v>-5.9209436776558226E-3</v>
      </c>
    </row>
    <row r="71" spans="1:19">
      <c r="A71" s="1">
        <v>42716</v>
      </c>
      <c r="B71">
        <v>574.79999999999995</v>
      </c>
      <c r="C71" s="2">
        <f t="shared" si="10"/>
        <v>-7.0823976507169428E-3</v>
      </c>
      <c r="D71">
        <v>75.599999999999994</v>
      </c>
      <c r="E71" s="2">
        <f t="shared" si="11"/>
        <v>-1.5625E-2</v>
      </c>
      <c r="F71">
        <v>335.5</v>
      </c>
      <c r="G71" s="2">
        <f t="shared" si="12"/>
        <v>5.6954436450837864E-3</v>
      </c>
      <c r="H71">
        <v>1098.9000000000001</v>
      </c>
      <c r="I71" s="2">
        <f t="shared" si="13"/>
        <v>-7.5860200487671836E-3</v>
      </c>
      <c r="J71">
        <v>1623.95</v>
      </c>
      <c r="K71" s="2">
        <f t="shared" si="14"/>
        <v>-3.0680156385232804E-2</v>
      </c>
      <c r="L71" s="4">
        <f t="shared" si="15"/>
        <v>-7.6969747421075695E-3</v>
      </c>
      <c r="M71" s="4">
        <f t="shared" si="16"/>
        <v>-2.127645717922759E-2</v>
      </c>
      <c r="N71" s="4">
        <f t="shared" si="17"/>
        <v>5.1221033729285052E-3</v>
      </c>
      <c r="O71" s="4">
        <f t="shared" si="18"/>
        <v>-9.1282479211554756E-3</v>
      </c>
      <c r="P71" s="4">
        <f t="shared" si="19"/>
        <v>-3.3566198697182907E-2</v>
      </c>
    </row>
    <row r="72" spans="1:19">
      <c r="A72" s="1">
        <v>42717</v>
      </c>
      <c r="B72">
        <v>578.85</v>
      </c>
      <c r="C72" s="2">
        <f t="shared" si="10"/>
        <v>7.0459290187891988E-3</v>
      </c>
      <c r="D72">
        <v>77.05</v>
      </c>
      <c r="E72" s="2">
        <f t="shared" si="11"/>
        <v>1.9179894179894186E-2</v>
      </c>
      <c r="F72">
        <v>326.8</v>
      </c>
      <c r="G72" s="2">
        <f t="shared" si="12"/>
        <v>-2.5931445603576742E-2</v>
      </c>
      <c r="H72">
        <v>1097.5</v>
      </c>
      <c r="I72" s="2">
        <f t="shared" si="13"/>
        <v>-1.2740012740013462E-3</v>
      </c>
      <c r="J72">
        <v>1639.75</v>
      </c>
      <c r="K72" s="2">
        <f t="shared" si="14"/>
        <v>9.7293635887805152E-3</v>
      </c>
      <c r="L72" s="4">
        <f t="shared" si="15"/>
        <v>6.4313519273985721E-3</v>
      </c>
      <c r="M72" s="4">
        <f t="shared" si="16"/>
        <v>1.3528437000666596E-2</v>
      </c>
      <c r="N72" s="4">
        <f t="shared" si="17"/>
        <v>-2.6504785875732025E-2</v>
      </c>
      <c r="O72" s="4">
        <f t="shared" si="18"/>
        <v>-2.8162291463896386E-3</v>
      </c>
      <c r="P72" s="4">
        <f t="shared" si="19"/>
        <v>6.8433212768304148E-3</v>
      </c>
    </row>
    <row r="73" spans="1:19">
      <c r="A73" s="1">
        <v>42718</v>
      </c>
      <c r="B73">
        <v>568</v>
      </c>
      <c r="C73" s="2">
        <f t="shared" si="10"/>
        <v>-1.8744061501252518E-2</v>
      </c>
      <c r="D73">
        <v>77.150000000000006</v>
      </c>
      <c r="E73" s="2">
        <f t="shared" si="11"/>
        <v>1.2978585334200154E-3</v>
      </c>
      <c r="F73">
        <v>332.95</v>
      </c>
      <c r="G73" s="2">
        <f t="shared" si="12"/>
        <v>1.8818849449204311E-2</v>
      </c>
      <c r="H73">
        <v>1092.75</v>
      </c>
      <c r="I73" s="2">
        <f t="shared" si="13"/>
        <v>-4.3280182232345865E-3</v>
      </c>
      <c r="J73">
        <v>1609.35</v>
      </c>
      <c r="K73" s="2">
        <f t="shared" si="14"/>
        <v>-1.8539411495654856E-2</v>
      </c>
      <c r="L73" s="4">
        <f t="shared" si="15"/>
        <v>-1.9358638592643144E-2</v>
      </c>
      <c r="M73" s="4">
        <f t="shared" si="16"/>
        <v>-4.3535986458075743E-3</v>
      </c>
      <c r="N73" s="4">
        <f t="shared" si="17"/>
        <v>1.8245509177049028E-2</v>
      </c>
      <c r="O73" s="4">
        <f t="shared" si="18"/>
        <v>-5.8702460956228785E-3</v>
      </c>
      <c r="P73" s="4">
        <f t="shared" si="19"/>
        <v>-2.1425453807604956E-2</v>
      </c>
    </row>
    <row r="74" spans="1:19">
      <c r="A74" s="1">
        <v>42719</v>
      </c>
      <c r="B74">
        <v>563.15</v>
      </c>
      <c r="C74" s="2">
        <f t="shared" si="10"/>
        <v>-8.5387323943661997E-3</v>
      </c>
      <c r="D74">
        <v>76.95</v>
      </c>
      <c r="E74" s="2">
        <f t="shared" si="11"/>
        <v>-2.5923525599481634E-3</v>
      </c>
      <c r="F74">
        <v>348.5</v>
      </c>
      <c r="G74" s="2">
        <f t="shared" si="12"/>
        <v>4.670370926565548E-2</v>
      </c>
      <c r="H74">
        <v>1092.4000000000001</v>
      </c>
      <c r="I74" s="2">
        <f t="shared" si="13"/>
        <v>-3.2029283916712448E-4</v>
      </c>
      <c r="J74">
        <v>1632.6</v>
      </c>
      <c r="K74" s="2">
        <f t="shared" si="14"/>
        <v>1.4446826358467613E-2</v>
      </c>
      <c r="L74" s="4">
        <f t="shared" si="15"/>
        <v>-9.1533094857568255E-3</v>
      </c>
      <c r="M74" s="4">
        <f t="shared" si="16"/>
        <v>-8.2438097391757531E-3</v>
      </c>
      <c r="N74" s="4">
        <f t="shared" si="17"/>
        <v>4.6130368993500197E-2</v>
      </c>
      <c r="O74" s="4">
        <f t="shared" si="18"/>
        <v>-1.8625207115554169E-3</v>
      </c>
      <c r="P74" s="4">
        <f t="shared" si="19"/>
        <v>1.1560784046517513E-2</v>
      </c>
    </row>
    <row r="75" spans="1:19">
      <c r="A75" s="1">
        <v>42720</v>
      </c>
      <c r="B75">
        <v>566.20000000000005</v>
      </c>
      <c r="C75" s="2">
        <f t="shared" si="10"/>
        <v>5.4159637751931555E-3</v>
      </c>
      <c r="D75">
        <v>76.2</v>
      </c>
      <c r="E75" s="2">
        <f t="shared" si="11"/>
        <v>-9.74658869395717E-3</v>
      </c>
      <c r="F75">
        <v>355.25</v>
      </c>
      <c r="G75" s="2">
        <f t="shared" si="12"/>
        <v>1.9368723098995622E-2</v>
      </c>
      <c r="H75">
        <v>1079.8499999999999</v>
      </c>
      <c r="I75" s="2">
        <f t="shared" si="13"/>
        <v>-1.1488465763456746E-2</v>
      </c>
      <c r="J75">
        <v>1601.95</v>
      </c>
      <c r="K75" s="2">
        <f t="shared" si="14"/>
        <v>-1.8773735146392134E-2</v>
      </c>
      <c r="L75" s="4">
        <f t="shared" si="15"/>
        <v>4.8013866838025289E-3</v>
      </c>
      <c r="M75" s="4">
        <f t="shared" si="16"/>
        <v>-1.539804587318476E-2</v>
      </c>
      <c r="N75" s="4">
        <f t="shared" si="17"/>
        <v>1.8795382826840339E-2</v>
      </c>
      <c r="O75" s="4">
        <f t="shared" si="18"/>
        <v>-1.3030693635845038E-2</v>
      </c>
      <c r="P75" s="4">
        <f t="shared" si="19"/>
        <v>-2.1659777458342234E-2</v>
      </c>
    </row>
    <row r="76" spans="1:19">
      <c r="A76" s="1">
        <v>42723</v>
      </c>
      <c r="B76">
        <v>569.15</v>
      </c>
      <c r="C76" s="2">
        <f t="shared" si="10"/>
        <v>5.2101730837159632E-3</v>
      </c>
      <c r="D76">
        <v>76.400000000000006</v>
      </c>
      <c r="E76" s="2">
        <f t="shared" si="11"/>
        <v>2.624671916010568E-3</v>
      </c>
      <c r="F76">
        <v>346.4</v>
      </c>
      <c r="G76" s="2">
        <f t="shared" si="12"/>
        <v>-2.4912033779028953E-2</v>
      </c>
      <c r="H76">
        <v>1080.6500000000001</v>
      </c>
      <c r="I76" s="2">
        <f t="shared" si="13"/>
        <v>7.4084363569038025E-4</v>
      </c>
      <c r="J76">
        <v>1632.8</v>
      </c>
      <c r="K76" s="2">
        <f t="shared" si="14"/>
        <v>1.9257779581135503E-2</v>
      </c>
      <c r="L76" s="4">
        <f t="shared" si="15"/>
        <v>4.5955959923253365E-3</v>
      </c>
      <c r="M76" s="4">
        <f t="shared" si="16"/>
        <v>-3.0267852632170217E-3</v>
      </c>
      <c r="N76" s="4">
        <f t="shared" si="17"/>
        <v>-2.5485374051184236E-2</v>
      </c>
      <c r="O76" s="4">
        <f t="shared" si="18"/>
        <v>-8.0138423669791218E-4</v>
      </c>
      <c r="P76" s="4">
        <f t="shared" si="19"/>
        <v>1.6371737269185404E-2</v>
      </c>
    </row>
    <row r="77" spans="1:19">
      <c r="A77" s="1">
        <v>42724</v>
      </c>
      <c r="B77">
        <v>563.1</v>
      </c>
      <c r="C77" s="2">
        <f t="shared" si="10"/>
        <v>-1.0629886673108935E-2</v>
      </c>
      <c r="D77">
        <v>73.25</v>
      </c>
      <c r="E77" s="2">
        <f t="shared" si="11"/>
        <v>-4.123036649214662E-2</v>
      </c>
      <c r="F77">
        <v>345</v>
      </c>
      <c r="G77" s="2">
        <f t="shared" si="12"/>
        <v>-4.041570438799047E-3</v>
      </c>
      <c r="H77">
        <v>1076.5999999999999</v>
      </c>
      <c r="I77" s="2">
        <f t="shared" si="13"/>
        <v>-3.7477444130848969E-3</v>
      </c>
      <c r="J77">
        <v>1632</v>
      </c>
      <c r="K77" s="2">
        <f t="shared" si="14"/>
        <v>-4.8995590396860855E-4</v>
      </c>
      <c r="L77" s="4">
        <f t="shared" si="15"/>
        <v>-1.1244463764499561E-2</v>
      </c>
      <c r="M77" s="4">
        <f t="shared" si="16"/>
        <v>-4.6881823671374209E-2</v>
      </c>
      <c r="N77" s="4">
        <f t="shared" si="17"/>
        <v>-4.6149107109543282E-3</v>
      </c>
      <c r="O77" s="4">
        <f t="shared" si="18"/>
        <v>-5.2899722854731889E-3</v>
      </c>
      <c r="P77" s="4">
        <f t="shared" si="19"/>
        <v>-3.375998215918709E-3</v>
      </c>
    </row>
    <row r="78" spans="1:19">
      <c r="A78" s="1">
        <v>42725</v>
      </c>
      <c r="B78">
        <v>562.79999999999995</v>
      </c>
      <c r="C78" s="2">
        <f t="shared" si="10"/>
        <v>-5.3276505061283785E-4</v>
      </c>
      <c r="D78">
        <v>72.75</v>
      </c>
      <c r="E78" s="2">
        <f t="shared" si="11"/>
        <v>-6.8259385665528916E-3</v>
      </c>
      <c r="F78">
        <v>340</v>
      </c>
      <c r="G78" s="2">
        <f t="shared" si="12"/>
        <v>-1.4492753623188359E-2</v>
      </c>
      <c r="H78">
        <v>1051.9000000000001</v>
      </c>
      <c r="I78" s="2">
        <f t="shared" si="13"/>
        <v>-2.2942597064833592E-2</v>
      </c>
      <c r="J78">
        <v>1639.85</v>
      </c>
      <c r="K78" s="2">
        <f t="shared" si="14"/>
        <v>4.8100490196076873E-3</v>
      </c>
      <c r="L78" s="4">
        <f t="shared" si="15"/>
        <v>-1.1473421420034643E-3</v>
      </c>
      <c r="M78" s="4">
        <f t="shared" si="16"/>
        <v>-1.2477395745780481E-2</v>
      </c>
      <c r="N78" s="4">
        <f t="shared" si="17"/>
        <v>-1.506609389534364E-2</v>
      </c>
      <c r="O78" s="4">
        <f t="shared" si="18"/>
        <v>-2.4484824937221886E-2</v>
      </c>
      <c r="P78" s="4">
        <f t="shared" si="19"/>
        <v>1.9240067076575868E-3</v>
      </c>
    </row>
    <row r="79" spans="1:19">
      <c r="A79" s="1">
        <v>42726</v>
      </c>
      <c r="B79">
        <v>561.4</v>
      </c>
      <c r="C79" s="2">
        <f t="shared" si="10"/>
        <v>-2.4875621890546595E-3</v>
      </c>
      <c r="D79">
        <v>71.5</v>
      </c>
      <c r="E79" s="2">
        <f t="shared" si="11"/>
        <v>-1.718213058419249E-2</v>
      </c>
      <c r="F79">
        <v>342.25</v>
      </c>
      <c r="G79" s="2">
        <f t="shared" si="12"/>
        <v>6.6176470588235059E-3</v>
      </c>
      <c r="H79">
        <v>1048.45</v>
      </c>
      <c r="I79" s="2">
        <f t="shared" si="13"/>
        <v>-3.2797794467155361E-3</v>
      </c>
      <c r="J79">
        <v>1607.6</v>
      </c>
      <c r="K79" s="2">
        <f t="shared" si="14"/>
        <v>-1.9666432905448672E-2</v>
      </c>
      <c r="L79" s="4">
        <f t="shared" si="15"/>
        <v>-3.1021392804452862E-3</v>
      </c>
      <c r="M79" s="4">
        <f t="shared" si="16"/>
        <v>-2.283358776342008E-2</v>
      </c>
      <c r="N79" s="4">
        <f t="shared" si="17"/>
        <v>6.0443067866682246E-3</v>
      </c>
      <c r="O79" s="4">
        <f t="shared" si="18"/>
        <v>-4.8220073191038281E-3</v>
      </c>
      <c r="P79" s="4">
        <f t="shared" si="19"/>
        <v>-2.2552475217398772E-2</v>
      </c>
    </row>
    <row r="80" spans="1:19">
      <c r="A80" s="1">
        <v>42727</v>
      </c>
      <c r="B80">
        <v>582.29999999999995</v>
      </c>
      <c r="C80" s="2">
        <f t="shared" si="10"/>
        <v>3.7228357677235424E-2</v>
      </c>
      <c r="D80">
        <v>70.8</v>
      </c>
      <c r="E80" s="2">
        <f t="shared" si="11"/>
        <v>-9.7902097902098362E-3</v>
      </c>
      <c r="F80">
        <v>340.45</v>
      </c>
      <c r="G80" s="2">
        <f t="shared" si="12"/>
        <v>-5.2593133674214698E-3</v>
      </c>
      <c r="H80">
        <v>1051.5999999999999</v>
      </c>
      <c r="I80" s="2">
        <f t="shared" si="13"/>
        <v>3.0044351185081197E-3</v>
      </c>
      <c r="J80">
        <v>1601.2</v>
      </c>
      <c r="K80" s="2">
        <f t="shared" si="14"/>
        <v>-3.9810898233390013E-3</v>
      </c>
      <c r="L80" s="4">
        <f t="shared" si="15"/>
        <v>3.6613780585844795E-2</v>
      </c>
      <c r="M80" s="4">
        <f t="shared" si="16"/>
        <v>-1.5441666969437426E-2</v>
      </c>
      <c r="N80" s="4">
        <f t="shared" si="17"/>
        <v>-5.8326536395767511E-3</v>
      </c>
      <c r="O80" s="4">
        <f t="shared" si="18"/>
        <v>1.4622072461198273E-3</v>
      </c>
      <c r="P80" s="4">
        <f t="shared" si="19"/>
        <v>-6.8671321352891017E-3</v>
      </c>
    </row>
    <row r="81" spans="1:16">
      <c r="A81" s="1">
        <v>42730</v>
      </c>
      <c r="B81">
        <v>554.95000000000005</v>
      </c>
      <c r="C81" s="2">
        <f t="shared" si="10"/>
        <v>-4.6968916366134095E-2</v>
      </c>
      <c r="D81">
        <v>69.400000000000006</v>
      </c>
      <c r="E81" s="2">
        <f t="shared" si="11"/>
        <v>-1.9774011299434902E-2</v>
      </c>
      <c r="F81">
        <v>332.1</v>
      </c>
      <c r="G81" s="2">
        <f t="shared" si="12"/>
        <v>-2.4526362167719085E-2</v>
      </c>
      <c r="H81">
        <v>1025.1500000000001</v>
      </c>
      <c r="I81" s="2">
        <f t="shared" si="13"/>
        <v>-2.5152149106123844E-2</v>
      </c>
      <c r="J81">
        <v>1546.1</v>
      </c>
      <c r="K81" s="2">
        <f t="shared" si="14"/>
        <v>-3.4411691231576391E-2</v>
      </c>
      <c r="L81" s="4">
        <f t="shared" si="15"/>
        <v>-4.7583493457524724E-2</v>
      </c>
      <c r="M81" s="4">
        <f t="shared" si="16"/>
        <v>-2.5425468478662491E-2</v>
      </c>
      <c r="N81" s="4">
        <f t="shared" si="17"/>
        <v>-2.5099702439874368E-2</v>
      </c>
      <c r="O81" s="4">
        <f t="shared" si="18"/>
        <v>-2.6694376978512138E-2</v>
      </c>
      <c r="P81" s="4">
        <f t="shared" si="19"/>
        <v>-3.7297733543526494E-2</v>
      </c>
    </row>
    <row r="82" spans="1:16">
      <c r="A82" s="1">
        <v>42731</v>
      </c>
      <c r="B82">
        <v>563.65</v>
      </c>
      <c r="C82" s="2">
        <f t="shared" si="10"/>
        <v>1.5677088025948249E-2</v>
      </c>
      <c r="D82">
        <v>70</v>
      </c>
      <c r="E82" s="2">
        <f t="shared" si="11"/>
        <v>8.6455331412103043E-3</v>
      </c>
      <c r="F82">
        <v>343.4</v>
      </c>
      <c r="G82" s="2">
        <f t="shared" si="12"/>
        <v>3.4025895814513651E-2</v>
      </c>
      <c r="H82">
        <v>1053.5</v>
      </c>
      <c r="I82" s="2">
        <f t="shared" si="13"/>
        <v>2.7654489586889541E-2</v>
      </c>
      <c r="J82">
        <v>1607.55</v>
      </c>
      <c r="K82" s="2">
        <f t="shared" si="14"/>
        <v>3.9745165254511328E-2</v>
      </c>
      <c r="L82" s="4">
        <f t="shared" si="15"/>
        <v>1.5062510934557623E-2</v>
      </c>
      <c r="M82" s="4">
        <f t="shared" si="16"/>
        <v>2.9940759619827145E-3</v>
      </c>
      <c r="N82" s="4">
        <f t="shared" si="17"/>
        <v>3.3452555542358368E-2</v>
      </c>
      <c r="O82" s="4">
        <f t="shared" si="18"/>
        <v>2.6112261714501248E-2</v>
      </c>
      <c r="P82" s="4">
        <f t="shared" si="19"/>
        <v>3.6859122942561225E-2</v>
      </c>
    </row>
    <row r="83" spans="1:16">
      <c r="A83" s="1">
        <v>42732</v>
      </c>
      <c r="B83">
        <v>562.4</v>
      </c>
      <c r="C83" s="2">
        <f t="shared" si="10"/>
        <v>-2.2176882817350752E-3</v>
      </c>
      <c r="D83">
        <v>71.400000000000006</v>
      </c>
      <c r="E83" s="2">
        <f t="shared" si="11"/>
        <v>2.0000000000000018E-2</v>
      </c>
      <c r="F83">
        <v>344.05</v>
      </c>
      <c r="G83" s="2">
        <f t="shared" si="12"/>
        <v>1.8928363424579597E-3</v>
      </c>
      <c r="H83">
        <v>1107.05</v>
      </c>
      <c r="I83" s="2">
        <f t="shared" si="13"/>
        <v>5.0830564784053012E-2</v>
      </c>
      <c r="J83">
        <v>1612.7</v>
      </c>
      <c r="K83" s="2">
        <f t="shared" si="14"/>
        <v>3.203632857453842E-3</v>
      </c>
      <c r="L83" s="4">
        <f t="shared" si="15"/>
        <v>-2.8322653731257018E-3</v>
      </c>
      <c r="M83" s="4">
        <f t="shared" si="16"/>
        <v>1.4348542820772428E-2</v>
      </c>
      <c r="N83" s="4">
        <f t="shared" si="17"/>
        <v>1.319496070302678E-3</v>
      </c>
      <c r="O83" s="4">
        <f t="shared" si="18"/>
        <v>4.9288336911664718E-2</v>
      </c>
      <c r="P83" s="4">
        <f t="shared" si="19"/>
        <v>3.1759054550374154E-4</v>
      </c>
    </row>
    <row r="84" spans="1:16">
      <c r="A84" s="1">
        <v>42733</v>
      </c>
      <c r="B84">
        <v>564.85</v>
      </c>
      <c r="C84" s="2">
        <f t="shared" si="10"/>
        <v>4.3563300142248629E-3</v>
      </c>
      <c r="D84">
        <v>72.75</v>
      </c>
      <c r="E84" s="2">
        <f t="shared" si="11"/>
        <v>1.8907563025210017E-2</v>
      </c>
      <c r="F84">
        <v>343.5</v>
      </c>
      <c r="G84" s="2">
        <f t="shared" si="12"/>
        <v>-1.5986048539456954E-3</v>
      </c>
      <c r="H84">
        <v>1124.8499999999999</v>
      </c>
      <c r="I84" s="2">
        <f t="shared" si="13"/>
        <v>1.6078767896662294E-2</v>
      </c>
      <c r="J84">
        <v>1627.8</v>
      </c>
      <c r="K84" s="2">
        <f t="shared" si="14"/>
        <v>9.3631797606497091E-3</v>
      </c>
      <c r="L84" s="4">
        <f t="shared" si="15"/>
        <v>3.7417529228342362E-3</v>
      </c>
      <c r="M84" s="4">
        <f t="shared" si="16"/>
        <v>1.3256105845982427E-2</v>
      </c>
      <c r="N84" s="4">
        <f t="shared" si="17"/>
        <v>-2.1719451261009771E-3</v>
      </c>
      <c r="O84" s="4">
        <f t="shared" si="18"/>
        <v>1.4536540024274002E-2</v>
      </c>
      <c r="P84" s="4">
        <f t="shared" si="19"/>
        <v>6.4771374486996087E-3</v>
      </c>
    </row>
    <row r="85" spans="1:16">
      <c r="A85" s="1">
        <v>42734</v>
      </c>
      <c r="B85">
        <v>568.79999999999995</v>
      </c>
      <c r="C85" s="2">
        <f t="shared" si="10"/>
        <v>6.9930069930068672E-3</v>
      </c>
      <c r="D85">
        <v>74.150000000000006</v>
      </c>
      <c r="E85" s="2">
        <f t="shared" si="11"/>
        <v>1.9243986254295686E-2</v>
      </c>
      <c r="F85">
        <v>339.75</v>
      </c>
      <c r="G85" s="2">
        <f t="shared" si="12"/>
        <v>-1.0917030567685559E-2</v>
      </c>
      <c r="H85">
        <v>1148.75</v>
      </c>
      <c r="I85" s="2">
        <f t="shared" si="13"/>
        <v>2.1247277414766508E-2</v>
      </c>
      <c r="J85">
        <v>1628.65</v>
      </c>
      <c r="K85" s="2">
        <f t="shared" si="14"/>
        <v>5.2217717164282362E-4</v>
      </c>
      <c r="L85" s="4">
        <f t="shared" si="15"/>
        <v>6.3784299016162406E-3</v>
      </c>
      <c r="M85" s="4">
        <f t="shared" si="16"/>
        <v>1.3592529075068097E-2</v>
      </c>
      <c r="N85" s="4">
        <f t="shared" si="17"/>
        <v>-1.1490370839840841E-2</v>
      </c>
      <c r="O85" s="4">
        <f t="shared" si="18"/>
        <v>1.9705049542378214E-2</v>
      </c>
      <c r="P85" s="4">
        <f t="shared" si="19"/>
        <v>-2.3638651403072768E-3</v>
      </c>
    </row>
    <row r="86" spans="1:16">
      <c r="A86" s="1">
        <v>42737</v>
      </c>
      <c r="B86">
        <v>566</v>
      </c>
      <c r="C86" s="2">
        <f t="shared" si="10"/>
        <v>-4.9226441631503581E-3</v>
      </c>
      <c r="D86">
        <v>74.95</v>
      </c>
      <c r="E86" s="2">
        <f t="shared" si="11"/>
        <v>1.0788941335131419E-2</v>
      </c>
      <c r="F86">
        <v>339.25</v>
      </c>
      <c r="G86" s="2">
        <f t="shared" si="12"/>
        <v>-1.4716703458425018E-3</v>
      </c>
      <c r="H86">
        <v>1155.45</v>
      </c>
      <c r="I86" s="2">
        <f t="shared" si="13"/>
        <v>5.8324265505984574E-3</v>
      </c>
      <c r="J86">
        <v>1622.25</v>
      </c>
      <c r="K86" s="2">
        <f t="shared" si="14"/>
        <v>-3.929634973751317E-3</v>
      </c>
      <c r="L86" s="4">
        <f t="shared" si="15"/>
        <v>-5.5372212545409848E-3</v>
      </c>
      <c r="M86" s="4">
        <f t="shared" si="16"/>
        <v>5.1374841559038292E-3</v>
      </c>
      <c r="N86" s="4">
        <f t="shared" si="17"/>
        <v>-2.0450106179977835E-3</v>
      </c>
      <c r="O86" s="4">
        <f t="shared" si="18"/>
        <v>4.2901986782101654E-3</v>
      </c>
      <c r="P86" s="4">
        <f t="shared" si="19"/>
        <v>-6.8156772857014174E-3</v>
      </c>
    </row>
    <row r="87" spans="1:16">
      <c r="A87" s="1">
        <v>42738</v>
      </c>
      <c r="B87">
        <v>573.65</v>
      </c>
      <c r="C87" s="2">
        <f t="shared" si="10"/>
        <v>1.3515901060070723E-2</v>
      </c>
      <c r="D87">
        <v>73.400000000000006</v>
      </c>
      <c r="E87" s="2">
        <f t="shared" si="11"/>
        <v>-2.0680453635757101E-2</v>
      </c>
      <c r="F87">
        <v>339.75</v>
      </c>
      <c r="G87" s="2">
        <f t="shared" si="12"/>
        <v>1.4738393515105752E-3</v>
      </c>
      <c r="H87">
        <v>1170.25</v>
      </c>
      <c r="I87" s="2">
        <f t="shared" si="13"/>
        <v>1.2808862348002936E-2</v>
      </c>
      <c r="J87">
        <v>1655.15</v>
      </c>
      <c r="K87" s="2">
        <f t="shared" si="14"/>
        <v>2.0280474649406743E-2</v>
      </c>
      <c r="L87" s="4">
        <f t="shared" si="15"/>
        <v>1.2901323968680097E-2</v>
      </c>
      <c r="M87" s="4">
        <f t="shared" si="16"/>
        <v>-2.6331910814984691E-2</v>
      </c>
      <c r="N87" s="4">
        <f t="shared" si="17"/>
        <v>9.0049907935529363E-4</v>
      </c>
      <c r="O87" s="4">
        <f t="shared" si="18"/>
        <v>1.1266634475614644E-2</v>
      </c>
      <c r="P87" s="4">
        <f t="shared" si="19"/>
        <v>1.7394432337456644E-2</v>
      </c>
    </row>
    <row r="88" spans="1:16">
      <c r="A88" s="1">
        <v>42739</v>
      </c>
      <c r="B88">
        <v>568.25</v>
      </c>
      <c r="C88" s="2">
        <f t="shared" si="10"/>
        <v>-9.413405386559659E-3</v>
      </c>
      <c r="D88">
        <v>74.150000000000006</v>
      </c>
      <c r="E88" s="2">
        <f t="shared" si="11"/>
        <v>1.021798365122617E-2</v>
      </c>
      <c r="F88">
        <v>338.65</v>
      </c>
      <c r="G88" s="2">
        <f t="shared" si="12"/>
        <v>-3.2376747608536816E-3</v>
      </c>
      <c r="H88">
        <v>1174.0999999999999</v>
      </c>
      <c r="I88" s="2">
        <f t="shared" si="13"/>
        <v>3.2898953215123594E-3</v>
      </c>
      <c r="J88">
        <v>1667.35</v>
      </c>
      <c r="K88" s="2">
        <f t="shared" si="14"/>
        <v>7.3709331480529272E-3</v>
      </c>
      <c r="L88" s="4">
        <f t="shared" si="15"/>
        <v>-1.0027982477950285E-2</v>
      </c>
      <c r="M88" s="4">
        <f t="shared" si="16"/>
        <v>4.5665264719985804E-3</v>
      </c>
      <c r="N88" s="4">
        <f t="shared" si="17"/>
        <v>-3.8110150330089632E-3</v>
      </c>
      <c r="O88" s="4">
        <f t="shared" si="18"/>
        <v>1.747667449124067E-3</v>
      </c>
      <c r="P88" s="4">
        <f t="shared" si="19"/>
        <v>4.4848908361028268E-3</v>
      </c>
    </row>
    <row r="89" spans="1:16">
      <c r="A89" s="1">
        <v>42740</v>
      </c>
      <c r="B89">
        <v>579.85</v>
      </c>
      <c r="C89" s="2">
        <f t="shared" si="10"/>
        <v>2.0413550373955092E-2</v>
      </c>
      <c r="D89">
        <v>74.8</v>
      </c>
      <c r="E89" s="2">
        <f t="shared" si="11"/>
        <v>8.7660148347941114E-3</v>
      </c>
      <c r="F89">
        <v>344.15</v>
      </c>
      <c r="G89" s="2">
        <f t="shared" si="12"/>
        <v>1.6240956739997037E-2</v>
      </c>
      <c r="H89">
        <v>1186.0999999999999</v>
      </c>
      <c r="I89" s="2">
        <f t="shared" si="13"/>
        <v>1.0220594497913238E-2</v>
      </c>
      <c r="J89">
        <v>1661.95</v>
      </c>
      <c r="K89" s="2">
        <f t="shared" si="14"/>
        <v>-3.2386721444207511E-3</v>
      </c>
      <c r="L89" s="4">
        <f t="shared" si="15"/>
        <v>1.9798973282564466E-2</v>
      </c>
      <c r="M89" s="4">
        <f t="shared" si="16"/>
        <v>3.1145576555665216E-3</v>
      </c>
      <c r="N89" s="4">
        <f t="shared" si="17"/>
        <v>1.5667616467841754E-2</v>
      </c>
      <c r="O89" s="4">
        <f t="shared" si="18"/>
        <v>8.6783666255249459E-3</v>
      </c>
      <c r="P89" s="4">
        <f t="shared" si="19"/>
        <v>-6.1247144563708516E-3</v>
      </c>
    </row>
    <row r="90" spans="1:16">
      <c r="A90" s="1">
        <v>42741</v>
      </c>
      <c r="B90">
        <v>582.85</v>
      </c>
      <c r="C90" s="2">
        <f t="shared" si="10"/>
        <v>5.1737518323704546E-3</v>
      </c>
      <c r="D90">
        <v>72.900000000000006</v>
      </c>
      <c r="E90" s="2">
        <f t="shared" si="11"/>
        <v>-2.5401069518716457E-2</v>
      </c>
      <c r="F90">
        <v>344.15</v>
      </c>
      <c r="G90" s="2">
        <f t="shared" si="12"/>
        <v>0</v>
      </c>
      <c r="H90">
        <v>1179.75</v>
      </c>
      <c r="I90" s="2">
        <f t="shared" si="13"/>
        <v>-5.3536801281509616E-3</v>
      </c>
      <c r="J90">
        <v>1659.9</v>
      </c>
      <c r="K90" s="2">
        <f t="shared" si="14"/>
        <v>-1.2334907789042227E-3</v>
      </c>
      <c r="L90" s="4">
        <f t="shared" si="15"/>
        <v>4.5591747409798279E-3</v>
      </c>
      <c r="M90" s="4">
        <f t="shared" si="16"/>
        <v>-3.1052526697944047E-2</v>
      </c>
      <c r="N90" s="4">
        <f t="shared" si="17"/>
        <v>-5.7334027215528158E-4</v>
      </c>
      <c r="O90" s="4">
        <f t="shared" si="18"/>
        <v>-6.8959080005392536E-3</v>
      </c>
      <c r="P90" s="4">
        <f t="shared" si="19"/>
        <v>-4.1195330908543231E-3</v>
      </c>
    </row>
    <row r="91" spans="1:16">
      <c r="A91" s="1">
        <v>42744</v>
      </c>
      <c r="B91">
        <v>576.70000000000005</v>
      </c>
      <c r="C91" s="2">
        <f t="shared" si="10"/>
        <v>-1.0551599897057562E-2</v>
      </c>
      <c r="D91">
        <v>74.099999999999994</v>
      </c>
      <c r="E91" s="2">
        <f t="shared" si="11"/>
        <v>1.6460905349794164E-2</v>
      </c>
      <c r="F91">
        <v>355.4</v>
      </c>
      <c r="G91" s="2">
        <f t="shared" si="12"/>
        <v>3.2689234345488982E-2</v>
      </c>
      <c r="H91">
        <v>1183.2</v>
      </c>
      <c r="I91" s="2">
        <f t="shared" si="13"/>
        <v>2.9243483788938818E-3</v>
      </c>
      <c r="J91">
        <v>1681.2</v>
      </c>
      <c r="K91" s="2">
        <f t="shared" si="14"/>
        <v>1.2832098319175866E-2</v>
      </c>
      <c r="L91" s="4">
        <f t="shared" si="15"/>
        <v>-1.1166176988448188E-2</v>
      </c>
      <c r="M91" s="4">
        <f t="shared" si="16"/>
        <v>1.0809448170566574E-2</v>
      </c>
      <c r="N91" s="4">
        <f t="shared" si="17"/>
        <v>3.2115894073333699E-2</v>
      </c>
      <c r="O91" s="4">
        <f t="shared" si="18"/>
        <v>1.3821205065055893E-3</v>
      </c>
      <c r="P91" s="4">
        <f t="shared" si="19"/>
        <v>9.9460560072257669E-3</v>
      </c>
    </row>
    <row r="92" spans="1:16">
      <c r="A92" s="1">
        <v>42745</v>
      </c>
      <c r="B92">
        <v>574.9</v>
      </c>
      <c r="C92" s="2">
        <f t="shared" si="10"/>
        <v>-3.1212068666551795E-3</v>
      </c>
      <c r="D92">
        <v>74.5</v>
      </c>
      <c r="E92" s="2">
        <f t="shared" si="11"/>
        <v>5.3981106612686069E-3</v>
      </c>
      <c r="F92">
        <v>351.05</v>
      </c>
      <c r="G92" s="2">
        <f t="shared" si="12"/>
        <v>-1.2239729881823203E-2</v>
      </c>
      <c r="H92">
        <v>1219.7</v>
      </c>
      <c r="I92" s="2">
        <f t="shared" si="13"/>
        <v>3.0848546315077829E-2</v>
      </c>
      <c r="J92">
        <v>1683.75</v>
      </c>
      <c r="K92" s="2">
        <f t="shared" si="14"/>
        <v>1.5167737330477049E-3</v>
      </c>
      <c r="L92" s="4">
        <f t="shared" si="15"/>
        <v>-3.7357839580458062E-3</v>
      </c>
      <c r="M92" s="4">
        <f t="shared" si="16"/>
        <v>-2.5334651795898278E-4</v>
      </c>
      <c r="N92" s="4">
        <f t="shared" si="17"/>
        <v>-1.2813070153978484E-2</v>
      </c>
      <c r="O92" s="4">
        <f t="shared" si="18"/>
        <v>2.9306318442689536E-2</v>
      </c>
      <c r="P92" s="4">
        <f t="shared" si="19"/>
        <v>-1.3692685789023955E-3</v>
      </c>
    </row>
    <row r="93" spans="1:16">
      <c r="A93" s="1">
        <v>42746</v>
      </c>
      <c r="B93">
        <v>576.95000000000005</v>
      </c>
      <c r="C93" s="2">
        <f t="shared" si="10"/>
        <v>3.5658375369631568E-3</v>
      </c>
      <c r="D93">
        <v>74.599999999999994</v>
      </c>
      <c r="E93" s="2">
        <f t="shared" si="11"/>
        <v>1.3422818791946067E-3</v>
      </c>
      <c r="F93">
        <v>354.8</v>
      </c>
      <c r="G93" s="2">
        <f t="shared" si="12"/>
        <v>1.0682238997293814E-2</v>
      </c>
      <c r="H93">
        <v>1225.5</v>
      </c>
      <c r="I93" s="2">
        <f t="shared" si="13"/>
        <v>4.7552676887758771E-3</v>
      </c>
      <c r="J93">
        <v>1692.7</v>
      </c>
      <c r="K93" s="2">
        <f t="shared" si="14"/>
        <v>5.3155159613957892E-3</v>
      </c>
      <c r="L93" s="4">
        <f t="shared" si="15"/>
        <v>2.9512604455725301E-3</v>
      </c>
      <c r="M93" s="4">
        <f t="shared" si="16"/>
        <v>-4.309175300032983E-3</v>
      </c>
      <c r="N93" s="4">
        <f t="shared" si="17"/>
        <v>1.0108898725138532E-2</v>
      </c>
      <c r="O93" s="4">
        <f t="shared" si="18"/>
        <v>3.2130398163875847E-3</v>
      </c>
      <c r="P93" s="4">
        <f t="shared" si="19"/>
        <v>2.4294736494456888E-3</v>
      </c>
    </row>
    <row r="94" spans="1:16">
      <c r="A94" s="1">
        <v>42747</v>
      </c>
      <c r="B94">
        <v>586.25</v>
      </c>
      <c r="C94" s="2">
        <f t="shared" si="10"/>
        <v>1.6119247768437317E-2</v>
      </c>
      <c r="D94">
        <v>72.150000000000006</v>
      </c>
      <c r="E94" s="2">
        <f t="shared" si="11"/>
        <v>-3.2841823056300123E-2</v>
      </c>
      <c r="F94">
        <v>350.6</v>
      </c>
      <c r="G94" s="2">
        <f t="shared" si="12"/>
        <v>-1.183765501691092E-2</v>
      </c>
      <c r="H94">
        <v>1177.95</v>
      </c>
      <c r="I94" s="2">
        <f t="shared" si="13"/>
        <v>-3.8800489596083176E-2</v>
      </c>
      <c r="J94">
        <v>1683.25</v>
      </c>
      <c r="K94" s="2">
        <f t="shared" si="14"/>
        <v>-5.5827967153069258E-3</v>
      </c>
      <c r="L94" s="4">
        <f t="shared" si="15"/>
        <v>1.5504670677046691E-2</v>
      </c>
      <c r="M94" s="4">
        <f t="shared" si="16"/>
        <v>-3.8493280235527713E-2</v>
      </c>
      <c r="N94" s="4">
        <f t="shared" si="17"/>
        <v>-1.2410995289066201E-2</v>
      </c>
      <c r="O94" s="4">
        <f t="shared" si="18"/>
        <v>-4.034271746847147E-2</v>
      </c>
      <c r="P94" s="4">
        <f t="shared" si="19"/>
        <v>-8.4688390272570253E-3</v>
      </c>
    </row>
    <row r="95" spans="1:16">
      <c r="A95" s="1">
        <v>42748</v>
      </c>
      <c r="B95">
        <v>583.4</v>
      </c>
      <c r="C95" s="2">
        <f t="shared" si="10"/>
        <v>-4.8614072494670424E-3</v>
      </c>
      <c r="D95">
        <v>68.8</v>
      </c>
      <c r="E95" s="2">
        <f t="shared" si="11"/>
        <v>-4.6431046431046563E-2</v>
      </c>
      <c r="F95">
        <v>350.75</v>
      </c>
      <c r="G95" s="2">
        <f t="shared" si="12"/>
        <v>4.278379920137354E-4</v>
      </c>
      <c r="H95">
        <v>1169.8499999999999</v>
      </c>
      <c r="I95" s="2">
        <f t="shared" si="13"/>
        <v>-6.8763529861201045E-3</v>
      </c>
      <c r="J95">
        <v>1686.85</v>
      </c>
      <c r="K95" s="2">
        <f t="shared" si="14"/>
        <v>2.1387197386009138E-3</v>
      </c>
      <c r="L95" s="4">
        <f t="shared" si="15"/>
        <v>-5.4759843408576691E-3</v>
      </c>
      <c r="M95" s="4">
        <f t="shared" si="16"/>
        <v>-5.2082503610274153E-2</v>
      </c>
      <c r="N95" s="4">
        <f t="shared" si="17"/>
        <v>-1.4550228014154618E-4</v>
      </c>
      <c r="O95" s="4">
        <f t="shared" si="18"/>
        <v>-8.4185808585083965E-3</v>
      </c>
      <c r="P95" s="4">
        <f t="shared" si="19"/>
        <v>-7.4732257334918662E-4</v>
      </c>
    </row>
    <row r="96" spans="1:16">
      <c r="A96" s="1">
        <v>42751</v>
      </c>
      <c r="B96">
        <v>588.79999999999995</v>
      </c>
      <c r="C96" s="2">
        <f t="shared" si="10"/>
        <v>9.2560850188549981E-3</v>
      </c>
      <c r="D96">
        <v>69.900000000000006</v>
      </c>
      <c r="E96" s="2">
        <f t="shared" si="11"/>
        <v>1.5988372093023395E-2</v>
      </c>
      <c r="F96">
        <v>352.6</v>
      </c>
      <c r="G96" s="2">
        <f t="shared" si="12"/>
        <v>5.2744119743408646E-3</v>
      </c>
      <c r="H96">
        <v>1226.5</v>
      </c>
      <c r="I96" s="2">
        <f t="shared" si="13"/>
        <v>4.8425011753643776E-2</v>
      </c>
      <c r="J96">
        <v>1667.45</v>
      </c>
      <c r="K96" s="2">
        <f t="shared" si="14"/>
        <v>-1.1500726205649459E-2</v>
      </c>
      <c r="L96" s="4">
        <f t="shared" si="15"/>
        <v>8.6415079274643723E-3</v>
      </c>
      <c r="M96" s="4">
        <f t="shared" si="16"/>
        <v>1.0336914913795806E-2</v>
      </c>
      <c r="N96" s="4">
        <f t="shared" si="17"/>
        <v>4.7010717021855834E-3</v>
      </c>
      <c r="O96" s="4">
        <f t="shared" si="18"/>
        <v>4.6882783881255483E-2</v>
      </c>
      <c r="P96" s="4">
        <f t="shared" si="19"/>
        <v>-1.4386768517599558E-2</v>
      </c>
    </row>
    <row r="97" spans="1:16">
      <c r="A97" s="1">
        <v>42752</v>
      </c>
      <c r="B97">
        <v>587.25</v>
      </c>
      <c r="C97" s="2">
        <f t="shared" si="10"/>
        <v>-2.6324728260869179E-3</v>
      </c>
      <c r="D97">
        <v>69.25</v>
      </c>
      <c r="E97" s="2">
        <f t="shared" si="11"/>
        <v>-9.2989985693848753E-3</v>
      </c>
      <c r="F97">
        <v>349.9</v>
      </c>
      <c r="G97" s="2">
        <f t="shared" si="12"/>
        <v>-7.6574021554169924E-3</v>
      </c>
      <c r="H97">
        <v>1244.5</v>
      </c>
      <c r="I97" s="2">
        <f t="shared" si="13"/>
        <v>1.4675907052588588E-2</v>
      </c>
      <c r="J97">
        <v>1666.05</v>
      </c>
      <c r="K97" s="2">
        <f t="shared" si="14"/>
        <v>-8.3960538546890007E-4</v>
      </c>
      <c r="L97" s="4">
        <f t="shared" si="15"/>
        <v>-3.2470499174775446E-3</v>
      </c>
      <c r="M97" s="4">
        <f t="shared" si="16"/>
        <v>-1.4950455748612465E-2</v>
      </c>
      <c r="N97" s="4">
        <f t="shared" si="17"/>
        <v>-8.2307424275722737E-3</v>
      </c>
      <c r="O97" s="4">
        <f t="shared" si="18"/>
        <v>1.3133679180200296E-2</v>
      </c>
      <c r="P97" s="4">
        <f t="shared" si="19"/>
        <v>-3.7256476974190005E-3</v>
      </c>
    </row>
    <row r="98" spans="1:16">
      <c r="A98" s="1">
        <v>42753</v>
      </c>
      <c r="B98">
        <v>580.79999999999995</v>
      </c>
      <c r="C98" s="2">
        <f t="shared" si="10"/>
        <v>-1.0983397190293842E-2</v>
      </c>
      <c r="D98">
        <v>67.45</v>
      </c>
      <c r="E98" s="2">
        <f t="shared" si="11"/>
        <v>-2.5992779783393427E-2</v>
      </c>
      <c r="F98">
        <v>349.95</v>
      </c>
      <c r="G98" s="2">
        <f t="shared" si="12"/>
        <v>1.4289797084887645E-4</v>
      </c>
      <c r="H98">
        <v>1303.9000000000001</v>
      </c>
      <c r="I98" s="2">
        <f t="shared" si="13"/>
        <v>4.773001205303351E-2</v>
      </c>
      <c r="J98">
        <v>1654.25</v>
      </c>
      <c r="K98" s="2">
        <f t="shared" si="14"/>
        <v>-7.0826205696107314E-3</v>
      </c>
      <c r="L98" s="4">
        <f t="shared" si="15"/>
        <v>-1.1597974281684468E-2</v>
      </c>
      <c r="M98" s="4">
        <f t="shared" si="16"/>
        <v>-3.1644236962621017E-2</v>
      </c>
      <c r="N98" s="4">
        <f t="shared" si="17"/>
        <v>-4.3044230130640513E-4</v>
      </c>
      <c r="O98" s="4">
        <f t="shared" si="18"/>
        <v>4.6187784180645217E-2</v>
      </c>
      <c r="P98" s="4">
        <f t="shared" si="19"/>
        <v>-9.9686628815608309E-3</v>
      </c>
    </row>
    <row r="99" spans="1:16">
      <c r="A99" s="1">
        <v>42754</v>
      </c>
      <c r="B99">
        <v>580.35</v>
      </c>
      <c r="C99" s="2">
        <f t="shared" si="10"/>
        <v>-7.7479338842967316E-4</v>
      </c>
      <c r="D99">
        <v>69.349999999999994</v>
      </c>
      <c r="E99" s="2">
        <f t="shared" si="11"/>
        <v>2.8169014084507005E-2</v>
      </c>
      <c r="F99">
        <v>360.4</v>
      </c>
      <c r="G99" s="2">
        <f t="shared" si="12"/>
        <v>2.9861408772681841E-2</v>
      </c>
      <c r="H99">
        <v>1294.8499999999999</v>
      </c>
      <c r="I99" s="2">
        <f t="shared" si="13"/>
        <v>-6.9407163126008475E-3</v>
      </c>
      <c r="J99">
        <v>1654.5</v>
      </c>
      <c r="K99" s="2">
        <f t="shared" si="14"/>
        <v>1.5112588786458936E-4</v>
      </c>
      <c r="L99" s="4">
        <f t="shared" si="15"/>
        <v>-1.3893704798202996E-3</v>
      </c>
      <c r="M99" s="4">
        <f t="shared" si="16"/>
        <v>2.2517556905279415E-2</v>
      </c>
      <c r="N99" s="4">
        <f t="shared" si="17"/>
        <v>2.9288068500526558E-2</v>
      </c>
      <c r="O99" s="4">
        <f t="shared" si="18"/>
        <v>-8.4829441849891395E-3</v>
      </c>
      <c r="P99" s="4">
        <f t="shared" si="19"/>
        <v>-2.7349164240855111E-3</v>
      </c>
    </row>
    <row r="100" spans="1:16">
      <c r="A100" s="1">
        <v>42755</v>
      </c>
      <c r="B100">
        <v>577.6</v>
      </c>
      <c r="C100" s="2">
        <f t="shared" si="10"/>
        <v>-4.7385198587059918E-3</v>
      </c>
      <c r="D100">
        <v>71.5</v>
      </c>
      <c r="E100" s="2">
        <f t="shared" si="11"/>
        <v>3.1002162941600631E-2</v>
      </c>
      <c r="F100">
        <v>353.65</v>
      </c>
      <c r="G100" s="2">
        <f t="shared" si="12"/>
        <v>-1.8729189789123191E-2</v>
      </c>
      <c r="H100">
        <v>1266.6500000000001</v>
      </c>
      <c r="I100" s="2">
        <f t="shared" si="13"/>
        <v>-2.1778584392014411E-2</v>
      </c>
      <c r="J100">
        <v>1645.5</v>
      </c>
      <c r="K100" s="2">
        <f t="shared" si="14"/>
        <v>-5.4397098821395984E-3</v>
      </c>
      <c r="L100" s="4">
        <f t="shared" si="15"/>
        <v>-5.3530969500966185E-3</v>
      </c>
      <c r="M100" s="4">
        <f t="shared" si="16"/>
        <v>2.5350705762373041E-2</v>
      </c>
      <c r="N100" s="4">
        <f t="shared" si="17"/>
        <v>-1.9302530061278474E-2</v>
      </c>
      <c r="O100" s="4">
        <f t="shared" si="18"/>
        <v>-2.3320812264402704E-2</v>
      </c>
      <c r="P100" s="4">
        <f t="shared" si="19"/>
        <v>-8.3257521940896979E-3</v>
      </c>
    </row>
    <row r="101" spans="1:16">
      <c r="A101" s="1">
        <v>42758</v>
      </c>
      <c r="B101">
        <v>575.75</v>
      </c>
      <c r="C101" s="2">
        <f t="shared" si="10"/>
        <v>-3.2029085872576912E-3</v>
      </c>
      <c r="D101">
        <v>73.349999999999994</v>
      </c>
      <c r="E101" s="2">
        <f t="shared" si="11"/>
        <v>2.5874125874125742E-2</v>
      </c>
      <c r="F101">
        <v>365</v>
      </c>
      <c r="G101" s="2">
        <f t="shared" si="12"/>
        <v>3.2093878128092834E-2</v>
      </c>
      <c r="H101">
        <v>1273</v>
      </c>
      <c r="I101" s="2">
        <f t="shared" si="13"/>
        <v>5.0132238582085709E-3</v>
      </c>
      <c r="J101">
        <v>1643.05</v>
      </c>
      <c r="K101" s="2">
        <f t="shared" si="14"/>
        <v>-1.488909146156181E-3</v>
      </c>
      <c r="L101" s="4">
        <f t="shared" si="15"/>
        <v>-3.8174856786483179E-3</v>
      </c>
      <c r="M101" s="4">
        <f t="shared" si="16"/>
        <v>2.0222668694898152E-2</v>
      </c>
      <c r="N101" s="4">
        <f t="shared" si="17"/>
        <v>3.1520537855937551E-2</v>
      </c>
      <c r="O101" s="4">
        <f t="shared" si="18"/>
        <v>3.4709959858202784E-3</v>
      </c>
      <c r="P101" s="4">
        <f t="shared" si="19"/>
        <v>-4.3749514581062814E-3</v>
      </c>
    </row>
    <row r="102" spans="1:16">
      <c r="A102" s="1">
        <v>42759</v>
      </c>
      <c r="B102">
        <v>579.9</v>
      </c>
      <c r="C102" s="2">
        <f t="shared" si="10"/>
        <v>7.2079895788101922E-3</v>
      </c>
      <c r="D102">
        <v>75.900000000000006</v>
      </c>
      <c r="E102" s="2">
        <f t="shared" si="11"/>
        <v>3.476482617586929E-2</v>
      </c>
      <c r="F102">
        <v>370.35</v>
      </c>
      <c r="G102" s="2">
        <f t="shared" si="12"/>
        <v>1.4657534246575343E-2</v>
      </c>
      <c r="H102">
        <v>1297.5999999999999</v>
      </c>
      <c r="I102" s="2">
        <f t="shared" si="13"/>
        <v>1.9324430479182864E-2</v>
      </c>
      <c r="J102">
        <v>1651.85</v>
      </c>
      <c r="K102" s="2">
        <f t="shared" si="14"/>
        <v>5.3558930038646313E-3</v>
      </c>
      <c r="L102" s="4">
        <f t="shared" si="15"/>
        <v>6.5934124874195655E-3</v>
      </c>
      <c r="M102" s="4">
        <f t="shared" si="16"/>
        <v>2.91133689966417E-2</v>
      </c>
      <c r="N102" s="4">
        <f t="shared" si="17"/>
        <v>1.4084193974420062E-2</v>
      </c>
      <c r="O102" s="4">
        <f t="shared" si="18"/>
        <v>1.778220260679457E-2</v>
      </c>
      <c r="P102" s="4">
        <f t="shared" si="19"/>
        <v>2.4698506919145309E-3</v>
      </c>
    </row>
    <row r="103" spans="1:16">
      <c r="A103" s="1">
        <v>42760</v>
      </c>
      <c r="B103">
        <v>585.65</v>
      </c>
      <c r="C103" s="2">
        <f t="shared" si="10"/>
        <v>9.9155026728745543E-3</v>
      </c>
      <c r="D103">
        <v>76.150000000000006</v>
      </c>
      <c r="E103" s="2">
        <f t="shared" si="11"/>
        <v>3.2938076416337836E-3</v>
      </c>
      <c r="F103">
        <v>371.2</v>
      </c>
      <c r="G103" s="2">
        <f t="shared" si="12"/>
        <v>2.2951262319426124E-3</v>
      </c>
      <c r="H103">
        <v>1292.3499999999999</v>
      </c>
      <c r="I103" s="2">
        <f t="shared" si="13"/>
        <v>-4.0459309494451645E-3</v>
      </c>
      <c r="J103">
        <v>1646.6</v>
      </c>
      <c r="K103" s="2">
        <f t="shared" si="14"/>
        <v>-3.1782546841420123E-3</v>
      </c>
      <c r="L103" s="4">
        <f t="shared" si="15"/>
        <v>9.3009255814839285E-3</v>
      </c>
      <c r="M103" s="4">
        <f t="shared" si="16"/>
        <v>-2.3576495375938061E-3</v>
      </c>
      <c r="N103" s="4">
        <f t="shared" si="17"/>
        <v>1.7217859597873308E-3</v>
      </c>
      <c r="O103" s="4">
        <f t="shared" si="18"/>
        <v>-5.5881588218334565E-3</v>
      </c>
      <c r="P103" s="4">
        <f t="shared" si="19"/>
        <v>-6.0642969960921127E-3</v>
      </c>
    </row>
    <row r="104" spans="1:16">
      <c r="A104" s="1">
        <v>42762</v>
      </c>
      <c r="B104">
        <v>580.15</v>
      </c>
      <c r="C104" s="2">
        <f t="shared" si="10"/>
        <v>-9.3912746520959933E-3</v>
      </c>
      <c r="D104">
        <v>78</v>
      </c>
      <c r="E104" s="2">
        <f t="shared" si="11"/>
        <v>2.4294156270518563E-2</v>
      </c>
      <c r="F104">
        <v>375.2</v>
      </c>
      <c r="G104" s="2">
        <f t="shared" si="12"/>
        <v>1.0775862068965525E-2</v>
      </c>
      <c r="H104">
        <v>1275.7</v>
      </c>
      <c r="I104" s="2">
        <f t="shared" si="13"/>
        <v>-1.2883506789956201E-2</v>
      </c>
      <c r="J104">
        <v>1659.9</v>
      </c>
      <c r="K104" s="2">
        <f t="shared" si="14"/>
        <v>8.0772500910968326E-3</v>
      </c>
      <c r="L104" s="4">
        <f t="shared" si="15"/>
        <v>-1.0005851743486619E-2</v>
      </c>
      <c r="M104" s="4">
        <f t="shared" si="16"/>
        <v>1.8642699091290973E-2</v>
      </c>
      <c r="N104" s="4">
        <f t="shared" si="17"/>
        <v>1.0202521796810244E-2</v>
      </c>
      <c r="O104" s="4">
        <f t="shared" si="18"/>
        <v>-1.4425734662344493E-2</v>
      </c>
      <c r="P104" s="4">
        <f t="shared" si="19"/>
        <v>5.1912077791467321E-3</v>
      </c>
    </row>
    <row r="105" spans="1:16">
      <c r="A105" s="1">
        <v>42765</v>
      </c>
      <c r="B105">
        <v>582.25</v>
      </c>
      <c r="C105" s="2">
        <f t="shared" si="10"/>
        <v>3.6197535120228164E-3</v>
      </c>
      <c r="D105">
        <v>97.7</v>
      </c>
      <c r="E105" s="2">
        <f t="shared" si="11"/>
        <v>0.25256410256410255</v>
      </c>
      <c r="F105">
        <v>371</v>
      </c>
      <c r="G105" s="2">
        <f t="shared" si="12"/>
        <v>-1.1194029850746245E-2</v>
      </c>
      <c r="H105">
        <v>1253.4000000000001</v>
      </c>
      <c r="I105" s="2">
        <f t="shared" si="13"/>
        <v>-1.7480598886885579E-2</v>
      </c>
      <c r="J105">
        <v>1656.6</v>
      </c>
      <c r="K105" s="2">
        <f t="shared" si="14"/>
        <v>-1.9880715705766772E-3</v>
      </c>
      <c r="L105" s="4">
        <f t="shared" si="15"/>
        <v>3.0051764206321897E-3</v>
      </c>
      <c r="M105" s="4">
        <f t="shared" si="16"/>
        <v>0.24691264538487495</v>
      </c>
      <c r="N105" s="4">
        <f t="shared" si="17"/>
        <v>-1.1767370122901527E-2</v>
      </c>
      <c r="O105" s="4">
        <f t="shared" si="18"/>
        <v>-1.9022826759273873E-2</v>
      </c>
      <c r="P105" s="4">
        <f t="shared" si="19"/>
        <v>-4.8741138825267776E-3</v>
      </c>
    </row>
    <row r="106" spans="1:16">
      <c r="A106" s="1">
        <v>42766</v>
      </c>
      <c r="B106">
        <v>575.35</v>
      </c>
      <c r="C106" s="2">
        <f t="shared" si="10"/>
        <v>-1.185057964791747E-2</v>
      </c>
      <c r="D106">
        <v>110.1</v>
      </c>
      <c r="E106" s="2">
        <f t="shared" si="11"/>
        <v>0.12691914022517903</v>
      </c>
      <c r="F106">
        <v>373.35</v>
      </c>
      <c r="G106" s="2">
        <f t="shared" si="12"/>
        <v>6.3342318059300684E-3</v>
      </c>
      <c r="H106">
        <v>1229.8</v>
      </c>
      <c r="I106" s="2">
        <f t="shared" si="13"/>
        <v>-1.8828785702888262E-2</v>
      </c>
      <c r="J106">
        <v>1668.35</v>
      </c>
      <c r="K106" s="2">
        <f t="shared" si="14"/>
        <v>7.0928407581793973E-3</v>
      </c>
      <c r="L106" s="4">
        <f t="shared" si="15"/>
        <v>-1.2465156739308095E-2</v>
      </c>
      <c r="M106" s="4">
        <f t="shared" si="16"/>
        <v>0.12126768304595144</v>
      </c>
      <c r="N106" s="4">
        <f t="shared" si="17"/>
        <v>5.7608915337747871E-3</v>
      </c>
      <c r="O106" s="4">
        <f t="shared" si="18"/>
        <v>-2.0371013575276556E-2</v>
      </c>
      <c r="P106" s="4">
        <f t="shared" si="19"/>
        <v>4.2067984462292969E-3</v>
      </c>
    </row>
    <row r="107" spans="1:16">
      <c r="A107" s="1">
        <v>42767</v>
      </c>
      <c r="B107">
        <v>572.15</v>
      </c>
      <c r="C107" s="2">
        <f t="shared" si="10"/>
        <v>-5.5618319283915474E-3</v>
      </c>
      <c r="D107">
        <v>107.4</v>
      </c>
      <c r="E107" s="2">
        <f t="shared" si="11"/>
        <v>-2.4523160762942697E-2</v>
      </c>
      <c r="F107">
        <v>360.95</v>
      </c>
      <c r="G107" s="2">
        <f t="shared" si="12"/>
        <v>-3.3212802999866176E-2</v>
      </c>
      <c r="H107">
        <v>1236.5999999999999</v>
      </c>
      <c r="I107" s="2">
        <f t="shared" si="13"/>
        <v>5.5293543665635436E-3</v>
      </c>
      <c r="J107">
        <v>1694.75</v>
      </c>
      <c r="K107" s="2">
        <f t="shared" si="14"/>
        <v>1.5824017742080532E-2</v>
      </c>
      <c r="L107" s="4">
        <f t="shared" si="15"/>
        <v>-6.1764090197821741E-3</v>
      </c>
      <c r="M107" s="4">
        <f t="shared" si="16"/>
        <v>-3.0174617942170287E-2</v>
      </c>
      <c r="N107" s="4">
        <f t="shared" si="17"/>
        <v>-3.3786143272021459E-2</v>
      </c>
      <c r="O107" s="4">
        <f t="shared" si="18"/>
        <v>3.9871264941752516E-3</v>
      </c>
      <c r="P107" s="4">
        <f t="shared" si="19"/>
        <v>1.2937975430130432E-2</v>
      </c>
    </row>
    <row r="108" spans="1:16">
      <c r="A108" s="1">
        <v>42768</v>
      </c>
      <c r="B108">
        <v>584.35</v>
      </c>
      <c r="C108" s="2">
        <f t="shared" si="10"/>
        <v>2.132307961198987E-2</v>
      </c>
      <c r="D108">
        <v>109.8</v>
      </c>
      <c r="E108" s="2">
        <f t="shared" si="11"/>
        <v>2.2346368715083775E-2</v>
      </c>
      <c r="F108">
        <v>368.65</v>
      </c>
      <c r="G108" s="2">
        <f t="shared" si="12"/>
        <v>2.1332594542180283E-2</v>
      </c>
      <c r="H108">
        <v>1249</v>
      </c>
      <c r="I108" s="2">
        <f t="shared" si="13"/>
        <v>1.0027494743652055E-2</v>
      </c>
      <c r="J108">
        <v>1770.5</v>
      </c>
      <c r="K108" s="2">
        <f t="shared" si="14"/>
        <v>4.4696857943649526E-2</v>
      </c>
      <c r="L108" s="4">
        <f t="shared" si="15"/>
        <v>2.0708502520599244E-2</v>
      </c>
      <c r="M108" s="4">
        <f t="shared" si="16"/>
        <v>1.6694911535856186E-2</v>
      </c>
      <c r="N108" s="4">
        <f t="shared" si="17"/>
        <v>2.0759254270025E-2</v>
      </c>
      <c r="O108" s="4">
        <f t="shared" si="18"/>
        <v>8.4852668712637625E-3</v>
      </c>
      <c r="P108" s="4">
        <f t="shared" si="19"/>
        <v>4.1810815631699423E-2</v>
      </c>
    </row>
    <row r="109" spans="1:16">
      <c r="A109" s="1">
        <v>42769</v>
      </c>
      <c r="B109">
        <v>607.9</v>
      </c>
      <c r="C109" s="2">
        <f t="shared" si="10"/>
        <v>4.0301189355694378E-2</v>
      </c>
      <c r="D109">
        <v>109.45</v>
      </c>
      <c r="E109" s="2">
        <f t="shared" si="11"/>
        <v>-3.1876138433515333E-3</v>
      </c>
      <c r="F109">
        <v>376.8</v>
      </c>
      <c r="G109" s="2">
        <f t="shared" si="12"/>
        <v>2.2107690221077059E-2</v>
      </c>
      <c r="H109">
        <v>1298.0999999999999</v>
      </c>
      <c r="I109" s="2">
        <f t="shared" si="13"/>
        <v>3.9311449159327383E-2</v>
      </c>
      <c r="J109">
        <v>1811.75</v>
      </c>
      <c r="K109" s="2">
        <f t="shared" si="14"/>
        <v>2.3298503247670244E-2</v>
      </c>
      <c r="L109" s="4">
        <f t="shared" si="15"/>
        <v>3.9686612264303749E-2</v>
      </c>
      <c r="M109" s="4">
        <f t="shared" si="16"/>
        <v>-8.839071022579123E-3</v>
      </c>
      <c r="N109" s="4">
        <f t="shared" si="17"/>
        <v>2.1534349948921776E-2</v>
      </c>
      <c r="O109" s="4">
        <f t="shared" si="18"/>
        <v>3.7769221286939089E-2</v>
      </c>
      <c r="P109" s="4">
        <f t="shared" si="19"/>
        <v>2.0412460935720144E-2</v>
      </c>
    </row>
    <row r="110" spans="1:16">
      <c r="A110" s="1">
        <v>42772</v>
      </c>
      <c r="B110">
        <v>601.6</v>
      </c>
      <c r="C110" s="2">
        <f t="shared" si="10"/>
        <v>-1.0363546635959842E-2</v>
      </c>
      <c r="D110">
        <v>108.4</v>
      </c>
      <c r="E110" s="2">
        <f t="shared" si="11"/>
        <v>-9.5934216537231221E-3</v>
      </c>
      <c r="F110">
        <v>381.2</v>
      </c>
      <c r="G110" s="2">
        <f t="shared" si="12"/>
        <v>1.1677282377919207E-2</v>
      </c>
      <c r="H110">
        <v>1259.05</v>
      </c>
      <c r="I110" s="2">
        <f t="shared" si="13"/>
        <v>-3.0082428164240005E-2</v>
      </c>
      <c r="J110">
        <v>1818.9</v>
      </c>
      <c r="K110" s="2">
        <f t="shared" si="14"/>
        <v>3.9464606043879691E-3</v>
      </c>
      <c r="L110" s="4">
        <f t="shared" si="15"/>
        <v>-1.0978123727350467E-2</v>
      </c>
      <c r="M110" s="4">
        <f t="shared" si="16"/>
        <v>-1.5244878832950712E-2</v>
      </c>
      <c r="N110" s="4">
        <f t="shared" si="17"/>
        <v>1.1103942105763926E-2</v>
      </c>
      <c r="O110" s="4">
        <f t="shared" si="18"/>
        <v>-3.1624656036628299E-2</v>
      </c>
      <c r="P110" s="4">
        <f t="shared" si="19"/>
        <v>1.0604182924378687E-3</v>
      </c>
    </row>
    <row r="111" spans="1:16">
      <c r="A111" s="1">
        <v>42773</v>
      </c>
      <c r="B111">
        <v>597.54999999999995</v>
      </c>
      <c r="C111" s="2">
        <f t="shared" si="10"/>
        <v>-6.7320478723404964E-3</v>
      </c>
      <c r="D111">
        <v>107.35</v>
      </c>
      <c r="E111" s="2">
        <f t="shared" si="11"/>
        <v>-9.6863468634686978E-3</v>
      </c>
      <c r="F111">
        <v>379.75</v>
      </c>
      <c r="G111" s="2">
        <f t="shared" si="12"/>
        <v>-3.8037775445959321E-3</v>
      </c>
      <c r="H111">
        <v>1267.5</v>
      </c>
      <c r="I111" s="2">
        <f t="shared" si="13"/>
        <v>6.7114093959732557E-3</v>
      </c>
      <c r="J111">
        <v>1816</v>
      </c>
      <c r="K111" s="2">
        <f t="shared" si="14"/>
        <v>-1.594370223761632E-3</v>
      </c>
      <c r="L111" s="4">
        <f t="shared" si="15"/>
        <v>-7.3466249637311231E-3</v>
      </c>
      <c r="M111" s="4">
        <f t="shared" si="16"/>
        <v>-1.5337804042696287E-2</v>
      </c>
      <c r="N111" s="4">
        <f t="shared" si="17"/>
        <v>-4.3771178167512134E-3</v>
      </c>
      <c r="O111" s="4">
        <f t="shared" si="18"/>
        <v>5.1691815235849637E-3</v>
      </c>
      <c r="P111" s="4">
        <f t="shared" si="19"/>
        <v>-4.4804125357117324E-3</v>
      </c>
    </row>
    <row r="112" spans="1:16">
      <c r="A112" s="1">
        <v>42774</v>
      </c>
      <c r="B112">
        <v>603.20000000000005</v>
      </c>
      <c r="C112" s="2">
        <f t="shared" si="10"/>
        <v>9.4552757091457273E-3</v>
      </c>
      <c r="D112">
        <v>109.55</v>
      </c>
      <c r="E112" s="2">
        <f t="shared" si="11"/>
        <v>2.0493712156497423E-2</v>
      </c>
      <c r="F112">
        <v>379.8</v>
      </c>
      <c r="G112" s="2">
        <f t="shared" si="12"/>
        <v>1.3166556945365393E-4</v>
      </c>
      <c r="H112">
        <v>1279.05</v>
      </c>
      <c r="I112" s="2">
        <f t="shared" si="13"/>
        <v>9.1124260355028852E-3</v>
      </c>
      <c r="J112">
        <v>1831.2</v>
      </c>
      <c r="K112" s="2">
        <f t="shared" si="14"/>
        <v>8.3700440528635678E-3</v>
      </c>
      <c r="L112" s="4">
        <f t="shared" si="15"/>
        <v>8.8406986177551015E-3</v>
      </c>
      <c r="M112" s="4">
        <f t="shared" si="16"/>
        <v>1.4842254977269834E-2</v>
      </c>
      <c r="N112" s="4">
        <f t="shared" si="17"/>
        <v>-4.4167470270162765E-4</v>
      </c>
      <c r="O112" s="4">
        <f t="shared" si="18"/>
        <v>7.5701981631145932E-3</v>
      </c>
      <c r="P112" s="4">
        <f t="shared" si="19"/>
        <v>5.4840017409134674E-3</v>
      </c>
    </row>
    <row r="113" spans="1:16">
      <c r="A113" s="1">
        <v>42775</v>
      </c>
      <c r="B113">
        <v>587.65</v>
      </c>
      <c r="C113" s="2">
        <f t="shared" si="10"/>
        <v>-2.577917771883298E-2</v>
      </c>
      <c r="D113">
        <v>110.6</v>
      </c>
      <c r="E113" s="2">
        <f t="shared" si="11"/>
        <v>9.5846645367412275E-3</v>
      </c>
      <c r="F113">
        <v>379.5</v>
      </c>
      <c r="G113" s="2">
        <f t="shared" si="12"/>
        <v>-7.898894154818592E-4</v>
      </c>
      <c r="H113">
        <v>1282.9000000000001</v>
      </c>
      <c r="I113" s="2">
        <f t="shared" si="13"/>
        <v>3.0100465189009107E-3</v>
      </c>
      <c r="J113">
        <v>1812.2</v>
      </c>
      <c r="K113" s="2">
        <f t="shared" si="14"/>
        <v>-1.0375709916994325E-2</v>
      </c>
      <c r="L113" s="4">
        <f t="shared" si="15"/>
        <v>-2.6393754810223605E-2</v>
      </c>
      <c r="M113" s="4">
        <f t="shared" si="16"/>
        <v>3.9332073575136378E-3</v>
      </c>
      <c r="N113" s="4">
        <f t="shared" si="17"/>
        <v>-1.3632296876371409E-3</v>
      </c>
      <c r="O113" s="4">
        <f t="shared" si="18"/>
        <v>1.4678186465126183E-3</v>
      </c>
      <c r="P113" s="4">
        <f t="shared" si="19"/>
        <v>-1.3261752228944424E-2</v>
      </c>
    </row>
    <row r="114" spans="1:16">
      <c r="A114" s="1">
        <v>42776</v>
      </c>
      <c r="B114">
        <v>579.95000000000005</v>
      </c>
      <c r="C114" s="2">
        <f t="shared" si="10"/>
        <v>-1.310303752233466E-2</v>
      </c>
      <c r="D114">
        <v>110.45</v>
      </c>
      <c r="E114" s="2">
        <f t="shared" si="11"/>
        <v>-1.3562386980108254E-3</v>
      </c>
      <c r="F114">
        <v>375.7</v>
      </c>
      <c r="G114" s="2">
        <f t="shared" si="12"/>
        <v>-1.0013175230566551E-2</v>
      </c>
      <c r="H114">
        <v>1298.45</v>
      </c>
      <c r="I114" s="2">
        <f t="shared" si="13"/>
        <v>1.2120975913944898E-2</v>
      </c>
      <c r="J114">
        <v>1830.45</v>
      </c>
      <c r="K114" s="2">
        <f t="shared" si="14"/>
        <v>1.0070632380531963E-2</v>
      </c>
      <c r="L114" s="4">
        <f t="shared" si="15"/>
        <v>-1.3717614613725285E-2</v>
      </c>
      <c r="M114" s="4">
        <f t="shared" si="16"/>
        <v>-7.0076958772384151E-3</v>
      </c>
      <c r="N114" s="4">
        <f t="shared" si="17"/>
        <v>-1.0586515502721832E-2</v>
      </c>
      <c r="O114" s="4">
        <f t="shared" si="18"/>
        <v>1.0578748041556606E-2</v>
      </c>
      <c r="P114" s="4">
        <f t="shared" si="19"/>
        <v>7.1845900685818627E-3</v>
      </c>
    </row>
    <row r="115" spans="1:16">
      <c r="A115" s="1">
        <v>42779</v>
      </c>
      <c r="B115">
        <v>582.65</v>
      </c>
      <c r="C115" s="2">
        <f t="shared" si="10"/>
        <v>4.6555737563582777E-3</v>
      </c>
      <c r="D115">
        <v>107.25</v>
      </c>
      <c r="E115" s="2">
        <f t="shared" si="11"/>
        <v>-2.8972385694884584E-2</v>
      </c>
      <c r="F115">
        <v>375.85</v>
      </c>
      <c r="G115" s="2">
        <f t="shared" si="12"/>
        <v>3.9925472451440847E-4</v>
      </c>
      <c r="H115">
        <v>1298.2</v>
      </c>
      <c r="I115" s="2">
        <f t="shared" si="13"/>
        <v>-1.9253725595902438E-4</v>
      </c>
      <c r="J115">
        <v>1847.35</v>
      </c>
      <c r="K115" s="2">
        <f t="shared" si="14"/>
        <v>9.2327023409544129E-3</v>
      </c>
      <c r="L115" s="4">
        <f t="shared" si="15"/>
        <v>4.0409966649676511E-3</v>
      </c>
      <c r="M115" s="4">
        <f t="shared" si="16"/>
        <v>-3.4623842874112173E-2</v>
      </c>
      <c r="N115" s="4">
        <f t="shared" si="17"/>
        <v>-1.7408554764087312E-4</v>
      </c>
      <c r="O115" s="4">
        <f t="shared" si="18"/>
        <v>-1.7347651283473168E-3</v>
      </c>
      <c r="P115" s="4">
        <f t="shared" si="19"/>
        <v>6.3466600290043125E-3</v>
      </c>
    </row>
    <row r="116" spans="1:16">
      <c r="A116" s="1">
        <v>42780</v>
      </c>
      <c r="B116">
        <v>576.04999999999995</v>
      </c>
      <c r="C116" s="2">
        <f t="shared" si="10"/>
        <v>-1.1327555136016465E-2</v>
      </c>
      <c r="D116">
        <v>109.9</v>
      </c>
      <c r="E116" s="2">
        <f t="shared" si="11"/>
        <v>2.4708624708624782E-2</v>
      </c>
      <c r="F116">
        <v>375.25</v>
      </c>
      <c r="G116" s="2">
        <f t="shared" si="12"/>
        <v>-1.5963815351869304E-3</v>
      </c>
      <c r="H116">
        <v>1287.95</v>
      </c>
      <c r="I116" s="2">
        <f t="shared" si="13"/>
        <v>-7.8955476814049907E-3</v>
      </c>
      <c r="J116">
        <v>1874.25</v>
      </c>
      <c r="K116" s="2">
        <f t="shared" si="14"/>
        <v>1.4561398760386535E-2</v>
      </c>
      <c r="L116" s="4">
        <f t="shared" si="15"/>
        <v>-1.1942132227407091E-2</v>
      </c>
      <c r="M116" s="4">
        <f t="shared" si="16"/>
        <v>1.9057167529397193E-2</v>
      </c>
      <c r="N116" s="4">
        <f t="shared" si="17"/>
        <v>-2.1697218073422121E-3</v>
      </c>
      <c r="O116" s="4">
        <f t="shared" si="18"/>
        <v>-9.4377755537932827E-3</v>
      </c>
      <c r="P116" s="4">
        <f t="shared" si="19"/>
        <v>1.1675356448436435E-2</v>
      </c>
    </row>
    <row r="117" spans="1:16">
      <c r="A117" s="1">
        <v>42781</v>
      </c>
      <c r="B117">
        <v>574.25</v>
      </c>
      <c r="C117" s="2">
        <f t="shared" si="10"/>
        <v>-3.1247287561843029E-3</v>
      </c>
      <c r="D117">
        <v>107.3</v>
      </c>
      <c r="E117" s="2">
        <f t="shared" si="11"/>
        <v>-2.3657870791628843E-2</v>
      </c>
      <c r="F117">
        <v>372.25</v>
      </c>
      <c r="G117" s="2">
        <f t="shared" si="12"/>
        <v>-7.9946702198534503E-3</v>
      </c>
      <c r="H117">
        <v>1270.9000000000001</v>
      </c>
      <c r="I117" s="2">
        <f t="shared" si="13"/>
        <v>-1.3238091540820673E-2</v>
      </c>
      <c r="J117">
        <v>1977</v>
      </c>
      <c r="K117" s="2">
        <f t="shared" si="14"/>
        <v>5.4821928771508599E-2</v>
      </c>
      <c r="L117" s="4">
        <f t="shared" si="15"/>
        <v>-3.7393058475749296E-3</v>
      </c>
      <c r="M117" s="4">
        <f t="shared" si="16"/>
        <v>-2.9309327970856433E-2</v>
      </c>
      <c r="N117" s="4">
        <f t="shared" si="17"/>
        <v>-8.5680104920087315E-3</v>
      </c>
      <c r="O117" s="4">
        <f t="shared" si="18"/>
        <v>-1.4780319413208965E-2</v>
      </c>
      <c r="P117" s="4">
        <f t="shared" si="19"/>
        <v>5.1935886459558496E-2</v>
      </c>
    </row>
    <row r="118" spans="1:16">
      <c r="A118" s="1">
        <v>42782</v>
      </c>
      <c r="B118">
        <v>584.6</v>
      </c>
      <c r="C118" s="2">
        <f t="shared" si="10"/>
        <v>1.8023508924684517E-2</v>
      </c>
      <c r="D118">
        <v>107.85</v>
      </c>
      <c r="E118" s="2">
        <f t="shared" si="11"/>
        <v>5.1258154706430581E-3</v>
      </c>
      <c r="F118">
        <v>366.45</v>
      </c>
      <c r="G118" s="2">
        <f t="shared" si="12"/>
        <v>-1.5580926796507799E-2</v>
      </c>
      <c r="H118">
        <v>1275.25</v>
      </c>
      <c r="I118" s="2">
        <f t="shared" si="13"/>
        <v>3.4227712644581132E-3</v>
      </c>
      <c r="J118">
        <v>2010.2</v>
      </c>
      <c r="K118" s="2">
        <f t="shared" si="14"/>
        <v>1.6793120890237656E-2</v>
      </c>
      <c r="L118" s="4">
        <f t="shared" si="15"/>
        <v>1.7408931833293891E-2</v>
      </c>
      <c r="M118" s="4">
        <f t="shared" si="16"/>
        <v>-5.2564170858453163E-4</v>
      </c>
      <c r="N118" s="4">
        <f t="shared" si="17"/>
        <v>-1.6154267068663082E-2</v>
      </c>
      <c r="O118" s="4">
        <f t="shared" si="18"/>
        <v>1.8805433920698208E-3</v>
      </c>
      <c r="P118" s="4">
        <f t="shared" si="19"/>
        <v>1.3907078578287557E-2</v>
      </c>
    </row>
    <row r="119" spans="1:16">
      <c r="A119" s="1">
        <v>42783</v>
      </c>
      <c r="B119">
        <v>593.25</v>
      </c>
      <c r="C119" s="2">
        <f t="shared" si="10"/>
        <v>1.4796442011631772E-2</v>
      </c>
      <c r="D119">
        <v>105.9</v>
      </c>
      <c r="E119" s="2">
        <f t="shared" si="11"/>
        <v>-1.8080667593880273E-2</v>
      </c>
      <c r="F119">
        <v>367.4</v>
      </c>
      <c r="G119" s="2">
        <f t="shared" si="12"/>
        <v>2.5924409878563814E-3</v>
      </c>
      <c r="H119">
        <v>1276.8</v>
      </c>
      <c r="I119" s="2">
        <f t="shared" si="13"/>
        <v>1.2154479513819538E-3</v>
      </c>
      <c r="J119">
        <v>2001.5</v>
      </c>
      <c r="K119" s="2">
        <f t="shared" si="14"/>
        <v>-4.3279275693961505E-3</v>
      </c>
      <c r="L119" s="4">
        <f t="shared" si="15"/>
        <v>1.4181864920241146E-2</v>
      </c>
      <c r="M119" s="4">
        <f t="shared" si="16"/>
        <v>-2.3732124773107863E-2</v>
      </c>
      <c r="N119" s="4">
        <f t="shared" si="17"/>
        <v>2.0191007157010997E-3</v>
      </c>
      <c r="O119" s="4">
        <f t="shared" si="18"/>
        <v>-3.267799210063386E-4</v>
      </c>
      <c r="P119" s="4">
        <f t="shared" si="19"/>
        <v>-7.213969881346251E-3</v>
      </c>
    </row>
    <row r="120" spans="1:16">
      <c r="A120" s="1">
        <v>42786</v>
      </c>
      <c r="B120">
        <v>592.75</v>
      </c>
      <c r="C120" s="2">
        <f t="shared" si="10"/>
        <v>-8.4281500210703353E-4</v>
      </c>
      <c r="D120">
        <v>108.45</v>
      </c>
      <c r="E120" s="2">
        <f t="shared" si="11"/>
        <v>2.4079320113314484E-2</v>
      </c>
      <c r="F120">
        <v>372.95</v>
      </c>
      <c r="G120" s="2">
        <f t="shared" si="12"/>
        <v>1.5106151333696305E-2</v>
      </c>
      <c r="H120">
        <v>1268.45</v>
      </c>
      <c r="I120" s="2">
        <f t="shared" si="13"/>
        <v>-6.5397869674185261E-3</v>
      </c>
      <c r="J120">
        <v>2035.35</v>
      </c>
      <c r="K120" s="2">
        <f t="shared" si="14"/>
        <v>1.6912315763177643E-2</v>
      </c>
      <c r="L120" s="4">
        <f t="shared" si="15"/>
        <v>-1.45739209349766E-3</v>
      </c>
      <c r="M120" s="4">
        <f t="shared" si="16"/>
        <v>1.8427862934086894E-2</v>
      </c>
      <c r="N120" s="4">
        <f t="shared" si="17"/>
        <v>1.4532811061541024E-2</v>
      </c>
      <c r="O120" s="4">
        <f t="shared" si="18"/>
        <v>-8.082014839806818E-3</v>
      </c>
      <c r="P120" s="4">
        <f t="shared" si="19"/>
        <v>1.4026273451227544E-2</v>
      </c>
    </row>
    <row r="121" spans="1:16">
      <c r="A121" s="1">
        <v>42787</v>
      </c>
      <c r="B121">
        <v>593.1</v>
      </c>
      <c r="C121" s="2">
        <f t="shared" si="10"/>
        <v>5.904681568957848E-4</v>
      </c>
      <c r="D121">
        <v>108.35</v>
      </c>
      <c r="E121" s="2">
        <f t="shared" si="11"/>
        <v>-9.220839096358846E-4</v>
      </c>
      <c r="F121">
        <v>374.15</v>
      </c>
      <c r="G121" s="2">
        <f t="shared" si="12"/>
        <v>3.2175894892076951E-3</v>
      </c>
      <c r="H121">
        <v>1268</v>
      </c>
      <c r="I121" s="2">
        <f t="shared" si="13"/>
        <v>-3.5476368796560909E-4</v>
      </c>
      <c r="J121">
        <v>2000.05</v>
      </c>
      <c r="K121" s="2">
        <f t="shared" si="14"/>
        <v>-1.7343454442724782E-2</v>
      </c>
      <c r="L121" s="4">
        <f t="shared" si="15"/>
        <v>-2.4108934494841651E-5</v>
      </c>
      <c r="M121" s="4">
        <f t="shared" si="16"/>
        <v>-6.5735410888634743E-3</v>
      </c>
      <c r="N121" s="4">
        <f t="shared" si="17"/>
        <v>2.6442492170524134E-3</v>
      </c>
      <c r="O121" s="4">
        <f t="shared" si="18"/>
        <v>-1.8969915603539015E-3</v>
      </c>
      <c r="P121" s="4">
        <f t="shared" si="19"/>
        <v>-2.0229496754674881E-2</v>
      </c>
    </row>
    <row r="122" spans="1:16">
      <c r="A122" s="1">
        <v>42788</v>
      </c>
      <c r="B122">
        <v>589.25</v>
      </c>
      <c r="C122" s="2">
        <f t="shared" si="10"/>
        <v>-6.4913168099814955E-3</v>
      </c>
      <c r="D122">
        <v>112.6</v>
      </c>
      <c r="E122" s="2">
        <f t="shared" si="11"/>
        <v>3.9224734656206683E-2</v>
      </c>
      <c r="F122">
        <v>374.45</v>
      </c>
      <c r="G122" s="2">
        <f t="shared" si="12"/>
        <v>8.0181745289320538E-4</v>
      </c>
      <c r="H122">
        <v>1263.3499999999999</v>
      </c>
      <c r="I122" s="2">
        <f t="shared" si="13"/>
        <v>-3.6671924290221369E-3</v>
      </c>
      <c r="J122">
        <v>2022.55</v>
      </c>
      <c r="K122" s="2">
        <f t="shared" si="14"/>
        <v>1.1249718757031069E-2</v>
      </c>
      <c r="L122" s="4">
        <f t="shared" si="15"/>
        <v>-7.1058939013721222E-3</v>
      </c>
      <c r="M122" s="4">
        <f t="shared" si="16"/>
        <v>3.3573277476979094E-2</v>
      </c>
      <c r="N122" s="4">
        <f t="shared" si="17"/>
        <v>2.284771807379238E-4</v>
      </c>
      <c r="O122" s="4">
        <f t="shared" si="18"/>
        <v>-5.2094203014104289E-3</v>
      </c>
      <c r="P122" s="4">
        <f t="shared" si="19"/>
        <v>8.3636764450809691E-3</v>
      </c>
    </row>
    <row r="123" spans="1:16">
      <c r="A123" s="1">
        <v>42789</v>
      </c>
      <c r="B123">
        <v>592.4</v>
      </c>
      <c r="C123" s="2">
        <f t="shared" si="10"/>
        <v>5.3457785320321083E-3</v>
      </c>
      <c r="D123">
        <v>119.6</v>
      </c>
      <c r="E123" s="2">
        <f t="shared" si="11"/>
        <v>6.216696269982247E-2</v>
      </c>
      <c r="F123">
        <v>373.4</v>
      </c>
      <c r="G123" s="2">
        <f t="shared" si="12"/>
        <v>-2.8041126986246834E-3</v>
      </c>
      <c r="H123">
        <v>1260.0999999999999</v>
      </c>
      <c r="I123" s="2">
        <f t="shared" si="13"/>
        <v>-2.5725254284244548E-3</v>
      </c>
      <c r="J123">
        <v>2076.85</v>
      </c>
      <c r="K123" s="2">
        <f t="shared" si="14"/>
        <v>2.6847296729376247E-2</v>
      </c>
      <c r="L123" s="4">
        <f t="shared" si="15"/>
        <v>4.7312014406414816E-3</v>
      </c>
      <c r="M123" s="4">
        <f t="shared" si="16"/>
        <v>5.651550552059488E-2</v>
      </c>
      <c r="N123" s="4">
        <f t="shared" si="17"/>
        <v>-3.3774529707799651E-3</v>
      </c>
      <c r="O123" s="4">
        <f t="shared" si="18"/>
        <v>-4.1147533008127467E-3</v>
      </c>
      <c r="P123" s="4">
        <f t="shared" si="19"/>
        <v>2.3961254417426147E-2</v>
      </c>
    </row>
    <row r="124" spans="1:16">
      <c r="A124" s="1">
        <v>42793</v>
      </c>
      <c r="B124">
        <v>585.25</v>
      </c>
      <c r="C124" s="2">
        <f t="shared" si="10"/>
        <v>-1.2069547602970965E-2</v>
      </c>
      <c r="D124">
        <v>114.55</v>
      </c>
      <c r="E124" s="2">
        <f t="shared" si="11"/>
        <v>-4.2224080267558528E-2</v>
      </c>
      <c r="F124">
        <v>373.85</v>
      </c>
      <c r="G124" s="2">
        <f t="shared" si="12"/>
        <v>1.2051419389396134E-3</v>
      </c>
      <c r="H124">
        <v>1278.0999999999999</v>
      </c>
      <c r="I124" s="2">
        <f t="shared" si="13"/>
        <v>1.4284580588842077E-2</v>
      </c>
      <c r="J124">
        <v>2154.75</v>
      </c>
      <c r="K124" s="2">
        <f t="shared" si="14"/>
        <v>3.7508727158918509E-2</v>
      </c>
      <c r="L124" s="4">
        <f t="shared" si="15"/>
        <v>-1.2684124694361591E-2</v>
      </c>
      <c r="M124" s="4">
        <f t="shared" si="16"/>
        <v>-4.7875537446786118E-2</v>
      </c>
      <c r="N124" s="4">
        <f t="shared" si="17"/>
        <v>6.3180166678433183E-4</v>
      </c>
      <c r="O124" s="4">
        <f t="shared" si="18"/>
        <v>1.2742352716453785E-2</v>
      </c>
      <c r="P124" s="4">
        <f t="shared" si="19"/>
        <v>3.4622684846968406E-2</v>
      </c>
    </row>
    <row r="125" spans="1:16">
      <c r="A125" s="1">
        <v>42794</v>
      </c>
      <c r="B125">
        <v>583.70000000000005</v>
      </c>
      <c r="C125" s="2">
        <f t="shared" si="10"/>
        <v>-2.648440837248911E-3</v>
      </c>
      <c r="D125">
        <v>115.85</v>
      </c>
      <c r="E125" s="2">
        <f t="shared" si="11"/>
        <v>1.1348756001746008E-2</v>
      </c>
      <c r="F125">
        <v>372.4</v>
      </c>
      <c r="G125" s="2">
        <f t="shared" si="12"/>
        <v>-3.8785609201552607E-3</v>
      </c>
      <c r="H125">
        <v>1295.55</v>
      </c>
      <c r="I125" s="2">
        <f t="shared" si="13"/>
        <v>1.3653078788827155E-2</v>
      </c>
      <c r="J125">
        <v>2141.5500000000002</v>
      </c>
      <c r="K125" s="2">
        <f t="shared" si="14"/>
        <v>-6.1260006961363356E-3</v>
      </c>
      <c r="L125" s="4">
        <f t="shared" si="15"/>
        <v>-3.2630179286395377E-3</v>
      </c>
      <c r="M125" s="4">
        <f t="shared" si="16"/>
        <v>5.6972988225184179E-3</v>
      </c>
      <c r="N125" s="4">
        <f t="shared" si="17"/>
        <v>-4.4519011923105419E-3</v>
      </c>
      <c r="O125" s="4">
        <f t="shared" si="18"/>
        <v>1.2110850916438863E-2</v>
      </c>
      <c r="P125" s="4">
        <f t="shared" si="19"/>
        <v>-9.0120430080864351E-3</v>
      </c>
    </row>
    <row r="126" spans="1:16">
      <c r="A126" s="1">
        <v>42795</v>
      </c>
      <c r="B126">
        <v>586.29999999999995</v>
      </c>
      <c r="C126" s="2">
        <f t="shared" si="10"/>
        <v>4.4543429844097204E-3</v>
      </c>
      <c r="D126">
        <v>113.25</v>
      </c>
      <c r="E126" s="2">
        <f t="shared" si="11"/>
        <v>-2.2442813983599486E-2</v>
      </c>
      <c r="F126">
        <v>373.8</v>
      </c>
      <c r="G126" s="2">
        <f t="shared" si="12"/>
        <v>3.7593984962407401E-3</v>
      </c>
      <c r="H126">
        <v>1296.25</v>
      </c>
      <c r="I126" s="2">
        <f t="shared" si="13"/>
        <v>5.4031106479879298E-4</v>
      </c>
      <c r="J126">
        <v>2144.15</v>
      </c>
      <c r="K126" s="2">
        <f t="shared" si="14"/>
        <v>1.2140739184234306E-3</v>
      </c>
      <c r="L126" s="4">
        <f t="shared" si="15"/>
        <v>3.8397658930190938E-3</v>
      </c>
      <c r="M126" s="4">
        <f t="shared" si="16"/>
        <v>-2.8094271162827075E-2</v>
      </c>
      <c r="N126" s="4">
        <f t="shared" si="17"/>
        <v>3.1860582240854584E-3</v>
      </c>
      <c r="O126" s="4">
        <f t="shared" si="18"/>
        <v>-1.0019168075894994E-3</v>
      </c>
      <c r="P126" s="4">
        <f t="shared" si="19"/>
        <v>-1.6719683935266698E-3</v>
      </c>
    </row>
    <row r="127" spans="1:16">
      <c r="A127" s="1">
        <v>42796</v>
      </c>
      <c r="B127">
        <v>589.25</v>
      </c>
      <c r="C127" s="2">
        <f t="shared" si="10"/>
        <v>5.0315538120417891E-3</v>
      </c>
      <c r="D127">
        <v>109.6</v>
      </c>
      <c r="E127" s="2">
        <f t="shared" si="11"/>
        <v>-3.2229580573951533E-2</v>
      </c>
      <c r="F127">
        <v>375.3</v>
      </c>
      <c r="G127" s="2">
        <f t="shared" si="12"/>
        <v>4.0128410914928025E-3</v>
      </c>
      <c r="H127">
        <v>1303.6500000000001</v>
      </c>
      <c r="I127" s="2">
        <f t="shared" si="13"/>
        <v>5.7087753134041908E-3</v>
      </c>
      <c r="J127">
        <v>2142.1</v>
      </c>
      <c r="K127" s="2">
        <f t="shared" si="14"/>
        <v>-9.560898258051953E-4</v>
      </c>
      <c r="L127" s="4">
        <f t="shared" si="15"/>
        <v>4.4169767206511624E-3</v>
      </c>
      <c r="M127" s="4">
        <f t="shared" si="16"/>
        <v>-3.7881037753179123E-2</v>
      </c>
      <c r="N127" s="4">
        <f t="shared" si="17"/>
        <v>3.4395008193375209E-3</v>
      </c>
      <c r="O127" s="4">
        <f t="shared" si="18"/>
        <v>4.1665474410158988E-3</v>
      </c>
      <c r="P127" s="4">
        <f t="shared" si="19"/>
        <v>-3.8421321377552957E-3</v>
      </c>
    </row>
    <row r="128" spans="1:16">
      <c r="A128" s="1">
        <v>42797</v>
      </c>
      <c r="B128">
        <v>588.6</v>
      </c>
      <c r="C128" s="2">
        <f t="shared" si="10"/>
        <v>-1.103097157403421E-3</v>
      </c>
      <c r="D128">
        <v>110.55</v>
      </c>
      <c r="E128" s="2">
        <f t="shared" si="11"/>
        <v>8.667883211678884E-3</v>
      </c>
      <c r="F128">
        <v>378.25</v>
      </c>
      <c r="G128" s="2">
        <f t="shared" si="12"/>
        <v>7.8603783639754621E-3</v>
      </c>
      <c r="H128">
        <v>1310.05</v>
      </c>
      <c r="I128" s="2">
        <f t="shared" si="13"/>
        <v>4.9092931384957517E-3</v>
      </c>
      <c r="J128">
        <v>2138.9499999999998</v>
      </c>
      <c r="K128" s="2">
        <f t="shared" si="14"/>
        <v>-1.4705195835862384E-3</v>
      </c>
      <c r="L128" s="4">
        <f t="shared" si="15"/>
        <v>-1.7176742487940474E-3</v>
      </c>
      <c r="M128" s="4">
        <f t="shared" si="16"/>
        <v>3.0164260324512943E-3</v>
      </c>
      <c r="N128" s="4">
        <f t="shared" si="17"/>
        <v>7.2870380918201808E-3</v>
      </c>
      <c r="O128" s="4">
        <f t="shared" si="18"/>
        <v>3.3670652661074592E-3</v>
      </c>
      <c r="P128" s="4">
        <f>K128-$K$131</f>
        <v>-4.3565618955363388E-3</v>
      </c>
    </row>
    <row r="129" spans="1:16">
      <c r="A129" s="1">
        <v>42800</v>
      </c>
      <c r="B129">
        <v>590.1</v>
      </c>
      <c r="C129" s="2">
        <f t="shared" si="10"/>
        <v>2.5484199796126372E-3</v>
      </c>
      <c r="D129">
        <v>109.75</v>
      </c>
      <c r="E129" s="2">
        <f t="shared" si="11"/>
        <v>-7.2365445499773529E-3</v>
      </c>
      <c r="F129">
        <v>380.2</v>
      </c>
      <c r="G129" s="2">
        <f t="shared" si="12"/>
        <v>5.155320555188414E-3</v>
      </c>
      <c r="H129">
        <v>1331.9</v>
      </c>
      <c r="I129" s="2">
        <f t="shared" si="13"/>
        <v>1.6678752719361922E-2</v>
      </c>
      <c r="J129">
        <v>2110.1999999999998</v>
      </c>
      <c r="K129" s="2">
        <f t="shared" si="14"/>
        <v>-1.3441174408003964E-2</v>
      </c>
      <c r="L129" s="4">
        <f t="shared" si="15"/>
        <v>1.9338428882220108E-3</v>
      </c>
      <c r="M129" s="4">
        <f t="shared" si="16"/>
        <v>-1.2888001729204943E-2</v>
      </c>
      <c r="N129" s="4">
        <f t="shared" si="17"/>
        <v>4.5819802830331328E-3</v>
      </c>
      <c r="O129" s="4">
        <f t="shared" si="18"/>
        <v>1.513652484697363E-2</v>
      </c>
      <c r="P129" s="4">
        <f t="shared" si="19"/>
        <v>-1.6327216719954064E-2</v>
      </c>
    </row>
    <row r="130" spans="1:16">
      <c r="A130" s="1">
        <v>42801</v>
      </c>
      <c r="B130">
        <v>588.04999999999995</v>
      </c>
      <c r="C130" s="2">
        <f t="shared" si="10"/>
        <v>-3.4739874597526921E-3</v>
      </c>
      <c r="D130">
        <v>108.6</v>
      </c>
      <c r="E130" s="2">
        <f t="shared" si="11"/>
        <v>-1.0478359908883905E-2</v>
      </c>
      <c r="F130">
        <v>381.2</v>
      </c>
      <c r="G130" s="2">
        <f t="shared" si="12"/>
        <v>2.6301946344029492E-3</v>
      </c>
      <c r="H130">
        <v>1344.6</v>
      </c>
      <c r="I130" s="2">
        <f t="shared" si="13"/>
        <v>9.5352503941736888E-3</v>
      </c>
      <c r="J130">
        <v>2048.6</v>
      </c>
      <c r="K130" s="2">
        <f t="shared" si="14"/>
        <v>-2.9191545825040244E-2</v>
      </c>
      <c r="L130" s="4">
        <f t="shared" si="15"/>
        <v>-4.0885645511433187E-3</v>
      </c>
      <c r="M130" s="4">
        <f t="shared" si="16"/>
        <v>-1.6129817088111495E-2</v>
      </c>
      <c r="N130" s="4">
        <f t="shared" si="17"/>
        <v>2.0568543622476675E-3</v>
      </c>
      <c r="O130" s="4">
        <f t="shared" si="18"/>
        <v>7.9930225217853968E-3</v>
      </c>
      <c r="P130" s="4">
        <f t="shared" si="19"/>
        <v>-3.2077588136990347E-2</v>
      </c>
    </row>
    <row r="131" spans="1:16">
      <c r="A131" s="7" t="s">
        <v>7</v>
      </c>
      <c r="B131" s="8"/>
      <c r="C131" s="9">
        <f>AVERAGE(C51:C130)</f>
        <v>6.1457709139062645E-4</v>
      </c>
      <c r="D131" s="7"/>
      <c r="E131" s="9">
        <f>AVERAGE(E51:E130)</f>
        <v>5.6514571792275897E-3</v>
      </c>
      <c r="F131" s="7"/>
      <c r="G131" s="9">
        <f>AVERAGE(G51:G130)</f>
        <v>5.7334027215528158E-4</v>
      </c>
      <c r="H131" s="7"/>
      <c r="I131" s="9">
        <f>AVERAGE(I51:I130)</f>
        <v>1.5422278723882924E-3</v>
      </c>
      <c r="J131" s="7"/>
      <c r="K131" s="9">
        <f>AVERAGE(K51:K130)</f>
        <v>2.8860423119501004E-3</v>
      </c>
      <c r="L131" s="15" t="s">
        <v>9</v>
      </c>
      <c r="M131" s="16">
        <f>COUNT(A4:A130)</f>
        <v>127</v>
      </c>
      <c r="N131" s="17"/>
      <c r="O131" s="15" t="s">
        <v>10</v>
      </c>
      <c r="P131" s="16">
        <v>5</v>
      </c>
    </row>
  </sheetData>
  <mergeCells count="2">
    <mergeCell ref="L1:P1"/>
    <mergeCell ref="R65:S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Variance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2017-03-08T07:25:24Z</dcterms:created>
  <dcterms:modified xsi:type="dcterms:W3CDTF">2017-04-07T10:17:36Z</dcterms:modified>
</cp:coreProperties>
</file>