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 activeTab="1"/>
  </bookViews>
  <sheets>
    <sheet name="Cover Page" sheetId="1" r:id="rId1"/>
    <sheet name="Iron Condor" sheetId="4" r:id="rId2"/>
  </sheets>
  <calcPr calcId="162913"/>
</workbook>
</file>

<file path=xl/calcChain.xml><?xml version="1.0" encoding="utf-8"?>
<calcChain xmlns="http://schemas.openxmlformats.org/spreadsheetml/2006/main">
  <c r="G7" i="4" l="1"/>
  <c r="G6" i="4"/>
  <c r="C31" i="4"/>
  <c r="C30" i="4"/>
  <c r="G5" i="4"/>
  <c r="C26" i="4"/>
  <c r="I19" i="4"/>
  <c r="I20" i="4"/>
  <c r="I21" i="4"/>
  <c r="I22" i="4"/>
  <c r="I23" i="4"/>
  <c r="I24" i="4"/>
  <c r="I25" i="4"/>
  <c r="I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18" i="4"/>
  <c r="F19" i="4"/>
  <c r="P19" i="4" s="1"/>
  <c r="F20" i="4"/>
  <c r="F21" i="4"/>
  <c r="F22" i="4"/>
  <c r="F23" i="4"/>
  <c r="F24" i="4"/>
  <c r="F25" i="4"/>
  <c r="F18" i="4"/>
  <c r="P18" i="4" s="1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18" i="4"/>
  <c r="O19" i="4"/>
  <c r="O20" i="4"/>
  <c r="O21" i="4"/>
  <c r="O22" i="4"/>
  <c r="O23" i="4"/>
  <c r="O24" i="4"/>
  <c r="O25" i="4"/>
  <c r="O18" i="4"/>
  <c r="M19" i="4"/>
  <c r="M20" i="4"/>
  <c r="M21" i="4"/>
  <c r="M22" i="4"/>
  <c r="M23" i="4"/>
  <c r="M24" i="4"/>
  <c r="M25" i="4"/>
  <c r="M26" i="4"/>
  <c r="O26" i="4" s="1"/>
  <c r="M18" i="4"/>
  <c r="L19" i="4"/>
  <c r="L20" i="4"/>
  <c r="L21" i="4"/>
  <c r="L22" i="4"/>
  <c r="L23" i="4"/>
  <c r="L24" i="4"/>
  <c r="L25" i="4"/>
  <c r="L18" i="4"/>
  <c r="J19" i="4"/>
  <c r="J20" i="4"/>
  <c r="J21" i="4"/>
  <c r="J22" i="4"/>
  <c r="J23" i="4"/>
  <c r="J24" i="4"/>
  <c r="J25" i="4"/>
  <c r="J26" i="4"/>
  <c r="L26" i="4" s="1"/>
  <c r="J18" i="4"/>
  <c r="P21" i="4"/>
  <c r="P25" i="4"/>
  <c r="G19" i="4"/>
  <c r="G20" i="4"/>
  <c r="G21" i="4"/>
  <c r="G22" i="4"/>
  <c r="G23" i="4"/>
  <c r="G24" i="4"/>
  <c r="G25" i="4"/>
  <c r="G26" i="4"/>
  <c r="I26" i="4" s="1"/>
  <c r="G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18" i="4"/>
  <c r="P23" i="4"/>
  <c r="D19" i="4"/>
  <c r="D20" i="4"/>
  <c r="D21" i="4"/>
  <c r="D22" i="4"/>
  <c r="D23" i="4"/>
  <c r="D24" i="4"/>
  <c r="D25" i="4"/>
  <c r="D26" i="4"/>
  <c r="F26" i="4" s="1"/>
  <c r="D18" i="4"/>
  <c r="D14" i="4"/>
  <c r="C19" i="4"/>
  <c r="C20" i="4" s="1"/>
  <c r="P22" i="4" l="1"/>
  <c r="P20" i="4"/>
  <c r="P26" i="4"/>
  <c r="P24" i="4"/>
  <c r="C21" i="4"/>
  <c r="C22" i="4" l="1"/>
  <c r="C23" i="4" l="1"/>
  <c r="C24" i="4" l="1"/>
  <c r="C25" i="4" l="1"/>
  <c r="C27" i="4" l="1"/>
  <c r="G27" i="4" l="1"/>
  <c r="I27" i="4" s="1"/>
  <c r="J27" i="4"/>
  <c r="L27" i="4" s="1"/>
  <c r="M27" i="4"/>
  <c r="O27" i="4" s="1"/>
  <c r="D27" i="4"/>
  <c r="F27" i="4" s="1"/>
  <c r="C28" i="4"/>
  <c r="P27" i="4" l="1"/>
  <c r="M28" i="4"/>
  <c r="O28" i="4" s="1"/>
  <c r="G28" i="4"/>
  <c r="I28" i="4" s="1"/>
  <c r="D28" i="4"/>
  <c r="F28" i="4" s="1"/>
  <c r="J28" i="4"/>
  <c r="L28" i="4" s="1"/>
  <c r="C29" i="4"/>
  <c r="P28" i="4" l="1"/>
  <c r="M29" i="4"/>
  <c r="O29" i="4" s="1"/>
  <c r="G29" i="4"/>
  <c r="I29" i="4" s="1"/>
  <c r="D29" i="4"/>
  <c r="F29" i="4" s="1"/>
  <c r="J29" i="4"/>
  <c r="L29" i="4" s="1"/>
  <c r="P29" i="4" l="1"/>
  <c r="J30" i="4"/>
  <c r="L30" i="4" s="1"/>
  <c r="M30" i="4"/>
  <c r="O30" i="4" s="1"/>
  <c r="G30" i="4"/>
  <c r="I30" i="4" s="1"/>
  <c r="D30" i="4"/>
  <c r="F30" i="4" s="1"/>
  <c r="G31" i="4" l="1"/>
  <c r="I31" i="4" s="1"/>
  <c r="J31" i="4"/>
  <c r="L31" i="4" s="1"/>
  <c r="M31" i="4"/>
  <c r="O31" i="4" s="1"/>
  <c r="D31" i="4"/>
  <c r="F31" i="4" s="1"/>
  <c r="P30" i="4"/>
  <c r="C32" i="4"/>
  <c r="P31" i="4" l="1"/>
  <c r="M32" i="4"/>
  <c r="O32" i="4" s="1"/>
  <c r="G32" i="4"/>
  <c r="I32" i="4" s="1"/>
  <c r="D32" i="4"/>
  <c r="F32" i="4" s="1"/>
  <c r="J32" i="4"/>
  <c r="L32" i="4" s="1"/>
  <c r="C33" i="4"/>
  <c r="P32" i="4" l="1"/>
  <c r="M33" i="4"/>
  <c r="O33" i="4" s="1"/>
  <c r="G33" i="4"/>
  <c r="I33" i="4" s="1"/>
  <c r="D33" i="4"/>
  <c r="F33" i="4" s="1"/>
  <c r="J33" i="4"/>
  <c r="L33" i="4" s="1"/>
  <c r="C34" i="4"/>
  <c r="P33" i="4" l="1"/>
  <c r="J34" i="4"/>
  <c r="L34" i="4" s="1"/>
  <c r="M34" i="4"/>
  <c r="O34" i="4" s="1"/>
  <c r="G34" i="4"/>
  <c r="I34" i="4" s="1"/>
  <c r="D34" i="4"/>
  <c r="F34" i="4" s="1"/>
  <c r="C35" i="4"/>
  <c r="P34" i="4" l="1"/>
  <c r="G35" i="4"/>
  <c r="I35" i="4" s="1"/>
  <c r="J35" i="4"/>
  <c r="L35" i="4" s="1"/>
  <c r="M35" i="4"/>
  <c r="O35" i="4" s="1"/>
  <c r="D35" i="4"/>
  <c r="F35" i="4" s="1"/>
  <c r="C36" i="4"/>
  <c r="P35" i="4" l="1"/>
  <c r="M36" i="4"/>
  <c r="O36" i="4" s="1"/>
  <c r="G36" i="4"/>
  <c r="I36" i="4" s="1"/>
  <c r="D36" i="4"/>
  <c r="F36" i="4" s="1"/>
  <c r="J36" i="4"/>
  <c r="L36" i="4" s="1"/>
  <c r="C37" i="4"/>
  <c r="P36" i="4" l="1"/>
  <c r="M37" i="4"/>
  <c r="O37" i="4" s="1"/>
  <c r="G37" i="4"/>
  <c r="I37" i="4" s="1"/>
  <c r="D37" i="4"/>
  <c r="F37" i="4" s="1"/>
  <c r="J37" i="4"/>
  <c r="L37" i="4" s="1"/>
  <c r="C38" i="4"/>
  <c r="P37" i="4" l="1"/>
  <c r="J38" i="4"/>
  <c r="L38" i="4" s="1"/>
  <c r="M38" i="4"/>
  <c r="O38" i="4" s="1"/>
  <c r="G38" i="4"/>
  <c r="I38" i="4" s="1"/>
  <c r="C39" i="4"/>
  <c r="D38" i="4"/>
  <c r="F38" i="4" s="1"/>
  <c r="P38" i="4" l="1"/>
  <c r="C40" i="4"/>
  <c r="G39" i="4"/>
  <c r="I39" i="4" s="1"/>
  <c r="J39" i="4"/>
  <c r="L39" i="4" s="1"/>
  <c r="M39" i="4"/>
  <c r="O39" i="4" s="1"/>
  <c r="D39" i="4"/>
  <c r="F39" i="4" s="1"/>
  <c r="P39" i="4" l="1"/>
  <c r="M40" i="4"/>
  <c r="O40" i="4" s="1"/>
  <c r="G40" i="4"/>
  <c r="I40" i="4" s="1"/>
  <c r="D40" i="4"/>
  <c r="F40" i="4" s="1"/>
  <c r="J40" i="4"/>
  <c r="L40" i="4" s="1"/>
  <c r="P40" i="4" l="1"/>
</calcChain>
</file>

<file path=xl/comments1.xml><?xml version="1.0" encoding="utf-8"?>
<comments xmlns="http://schemas.openxmlformats.org/spreadsheetml/2006/main">
  <authors>
    <author>Author</author>
  </authors>
  <commentList>
    <comment ref="G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PE Sell - net premium
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CE Sell + Net premium</t>
        </r>
      </text>
    </comment>
    <comment ref="G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2 ways to calculate - 
1) Diff b/w PE strike sold and bought minus net premium
2) Diff b/w CE strike sold and bought minus net premium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Short Call intrinsic value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Premium received for selling CE.</t>
        </r>
      </text>
    </comment>
    <comment ref="F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Short call payoff.</t>
        </r>
      </text>
    </comment>
    <comment ref="G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Short PE intrinsic value</t>
        </r>
      </text>
    </comment>
    <comment ref="H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Premium Received for selling PE.</t>
        </r>
      </text>
    </comment>
    <comment ref="I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Short PE payoff.</t>
        </r>
      </text>
    </comment>
    <comment ref="J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Long CE intrinsic value</t>
        </r>
      </text>
    </comment>
    <comment ref="K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Premium paid. </t>
        </r>
      </text>
    </comment>
    <comment ref="M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Long PE intrinsic value.</t>
        </r>
      </text>
    </comment>
    <comment ref="N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Premium paid.</t>
        </r>
      </text>
    </comment>
    <comment ref="O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Long PE payoff.</t>
        </r>
      </text>
    </comment>
    <comment ref="P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Strategy payoff, which is the Iron Condor. </t>
        </r>
      </text>
    </comment>
  </commentList>
</comments>
</file>

<file path=xl/sharedStrings.xml><?xml version="1.0" encoding="utf-8"?>
<sst xmlns="http://schemas.openxmlformats.org/spreadsheetml/2006/main" count="43" uniqueCount="41">
  <si>
    <t>Strategy Name</t>
  </si>
  <si>
    <t>Number of option legs</t>
  </si>
  <si>
    <t>Direction</t>
  </si>
  <si>
    <t>Particular</t>
  </si>
  <si>
    <t>Value</t>
  </si>
  <si>
    <t>Underlying</t>
  </si>
  <si>
    <t>Nifty</t>
  </si>
  <si>
    <t>Strategy Payoff</t>
  </si>
  <si>
    <t>Spot Price</t>
  </si>
  <si>
    <t>Calculations</t>
  </si>
  <si>
    <t>Market Expiry</t>
  </si>
  <si>
    <t>PR</t>
  </si>
  <si>
    <t>Max Profit</t>
  </si>
  <si>
    <t>Max Loss</t>
  </si>
  <si>
    <t>Lower Breakeven</t>
  </si>
  <si>
    <t>Upper Breakeven</t>
  </si>
  <si>
    <t>Max Loss level</t>
  </si>
  <si>
    <t>Market Neutral</t>
  </si>
  <si>
    <t>Short Straddle</t>
  </si>
  <si>
    <t>Iron Condor</t>
  </si>
  <si>
    <t>CE Strike, Sell</t>
  </si>
  <si>
    <t>PE Strike, Sell</t>
  </si>
  <si>
    <t>CE Strike, Buy</t>
  </si>
  <si>
    <t>PE Strike, Buy</t>
  </si>
  <si>
    <t>CE Premium received for short</t>
  </si>
  <si>
    <t>PE Premium received for short</t>
  </si>
  <si>
    <t>CE Premium paid for Long</t>
  </si>
  <si>
    <t>PE Premium paid for Long</t>
  </si>
  <si>
    <t>Net Premium (Credit)</t>
  </si>
  <si>
    <t>Short_CE_IV</t>
  </si>
  <si>
    <t>Short_PE_IV</t>
  </si>
  <si>
    <t>Long_CE_IV</t>
  </si>
  <si>
    <t>PP</t>
  </si>
  <si>
    <t>CE Payoff (S)</t>
  </si>
  <si>
    <t>PE_Payoff (S)</t>
  </si>
  <si>
    <t>Long CE Payoff (B)</t>
  </si>
  <si>
    <t>Long_PE_IV</t>
  </si>
  <si>
    <t>Long PE Payoff (B)</t>
  </si>
  <si>
    <t>Net Premium</t>
  </si>
  <si>
    <t xml:space="preserve">Below PE Buy and above CE Buy </t>
  </si>
  <si>
    <t>Max P&amp;L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</si>
</sst>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3" xfId="0" applyBorder="1"/>
    <xf numFmtId="0" fontId="0" fillId="0" borderId="5" xfId="0" applyBorder="1"/>
    <xf numFmtId="0" fontId="2" fillId="0" borderId="2" xfId="0" applyFont="1" applyBorder="1"/>
    <xf numFmtId="0" fontId="2" fillId="0" borderId="6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5" xfId="0" applyFont="1" applyBorder="1"/>
    <xf numFmtId="0" fontId="0" fillId="0" borderId="0" xfId="0" applyBorder="1"/>
    <xf numFmtId="0" fontId="4" fillId="0" borderId="0" xfId="0" applyFont="1"/>
    <xf numFmtId="0" fontId="4" fillId="0" borderId="1" xfId="0" applyFont="1" applyBorder="1"/>
    <xf numFmtId="0" fontId="4" fillId="0" borderId="2" xfId="0" applyFont="1" applyBorder="1"/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5" fillId="0" borderId="0" xfId="0" applyFont="1"/>
    <xf numFmtId="0" fontId="2" fillId="0" borderId="4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7" xfId="0" applyFont="1" applyBorder="1"/>
    <xf numFmtId="0" fontId="0" fillId="0" borderId="7" xfId="0" applyBorder="1" applyAlignment="1">
      <alignment horizontal="center"/>
    </xf>
    <xf numFmtId="0" fontId="0" fillId="0" borderId="7" xfId="0" applyBorder="1"/>
    <xf numFmtId="0" fontId="2" fillId="0" borderId="7" xfId="0" applyFont="1" applyBorder="1" applyAlignment="1">
      <alignment horizontal="center"/>
    </xf>
    <xf numFmtId="0" fontId="0" fillId="0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Iron Condor Payoff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'Iron Condor'!$C$18:$C$40</c:f>
              <c:numCache>
                <c:formatCode>General</c:formatCode>
                <c:ptCount val="23"/>
                <c:pt idx="0">
                  <c:v>8800</c:v>
                </c:pt>
                <c:pt idx="1">
                  <c:v>8900</c:v>
                </c:pt>
                <c:pt idx="2">
                  <c:v>9000</c:v>
                </c:pt>
                <c:pt idx="3">
                  <c:v>9100</c:v>
                </c:pt>
                <c:pt idx="4">
                  <c:v>9200</c:v>
                </c:pt>
                <c:pt idx="5">
                  <c:v>9300</c:v>
                </c:pt>
                <c:pt idx="6">
                  <c:v>9400</c:v>
                </c:pt>
                <c:pt idx="7">
                  <c:v>9500</c:v>
                </c:pt>
                <c:pt idx="8">
                  <c:v>9600</c:v>
                </c:pt>
                <c:pt idx="9">
                  <c:v>9700</c:v>
                </c:pt>
                <c:pt idx="10">
                  <c:v>9800</c:v>
                </c:pt>
                <c:pt idx="11">
                  <c:v>9900</c:v>
                </c:pt>
                <c:pt idx="12">
                  <c:v>10000</c:v>
                </c:pt>
                <c:pt idx="13">
                  <c:v>10100</c:v>
                </c:pt>
                <c:pt idx="14">
                  <c:v>10200</c:v>
                </c:pt>
                <c:pt idx="15">
                  <c:v>10300</c:v>
                </c:pt>
                <c:pt idx="16">
                  <c:v>10400</c:v>
                </c:pt>
                <c:pt idx="17">
                  <c:v>10500</c:v>
                </c:pt>
                <c:pt idx="18">
                  <c:v>10600</c:v>
                </c:pt>
                <c:pt idx="19">
                  <c:v>10700</c:v>
                </c:pt>
                <c:pt idx="20">
                  <c:v>10800</c:v>
                </c:pt>
                <c:pt idx="21">
                  <c:v>10900</c:v>
                </c:pt>
                <c:pt idx="22">
                  <c:v>11000</c:v>
                </c:pt>
              </c:numCache>
            </c:numRef>
          </c:cat>
          <c:val>
            <c:numRef>
              <c:f>'Iron Condor'!$P$18:$P$40</c:f>
              <c:numCache>
                <c:formatCode>General</c:formatCode>
                <c:ptCount val="23"/>
                <c:pt idx="0">
                  <c:v>-38.25</c:v>
                </c:pt>
                <c:pt idx="1">
                  <c:v>-38.25</c:v>
                </c:pt>
                <c:pt idx="2">
                  <c:v>-38.25</c:v>
                </c:pt>
                <c:pt idx="3">
                  <c:v>-38.25</c:v>
                </c:pt>
                <c:pt idx="4">
                  <c:v>-38.25</c:v>
                </c:pt>
                <c:pt idx="5">
                  <c:v>-38.249999999999972</c:v>
                </c:pt>
                <c:pt idx="6">
                  <c:v>-38.25</c:v>
                </c:pt>
                <c:pt idx="7">
                  <c:v>-38.25</c:v>
                </c:pt>
                <c:pt idx="8">
                  <c:v>-38.25</c:v>
                </c:pt>
                <c:pt idx="9">
                  <c:v>61.75</c:v>
                </c:pt>
                <c:pt idx="10">
                  <c:v>61.75</c:v>
                </c:pt>
                <c:pt idx="11">
                  <c:v>61.75</c:v>
                </c:pt>
                <c:pt idx="12">
                  <c:v>61.75</c:v>
                </c:pt>
                <c:pt idx="13">
                  <c:v>61.75</c:v>
                </c:pt>
                <c:pt idx="14">
                  <c:v>-38.25</c:v>
                </c:pt>
                <c:pt idx="15">
                  <c:v>-38.25</c:v>
                </c:pt>
                <c:pt idx="16">
                  <c:v>-38.25</c:v>
                </c:pt>
                <c:pt idx="17">
                  <c:v>-38.25</c:v>
                </c:pt>
                <c:pt idx="18">
                  <c:v>-38.250000000000028</c:v>
                </c:pt>
                <c:pt idx="19">
                  <c:v>-38.25</c:v>
                </c:pt>
                <c:pt idx="20">
                  <c:v>-38.25</c:v>
                </c:pt>
                <c:pt idx="21">
                  <c:v>-38.25</c:v>
                </c:pt>
                <c:pt idx="22">
                  <c:v>-38.25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D7-41A0-AA07-A24ECD1704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1520895"/>
        <c:axId val="1151524639"/>
      </c:lineChart>
      <c:catAx>
        <c:axId val="11515208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1524639"/>
        <c:crosses val="autoZero"/>
        <c:auto val="1"/>
        <c:lblAlgn val="ctr"/>
        <c:lblOffset val="100"/>
        <c:noMultiLvlLbl val="0"/>
      </c:catAx>
      <c:valAx>
        <c:axId val="115152463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15208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133350</xdr:rowOff>
    </xdr:from>
    <xdr:to>
      <xdr:col>3</xdr:col>
      <xdr:colOff>1241974</xdr:colOff>
      <xdr:row>2</xdr:row>
      <xdr:rowOff>142875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" y="133350"/>
          <a:ext cx="1594399" cy="390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333374</xdr:colOff>
      <xdr:row>15</xdr:row>
      <xdr:rowOff>109538</xdr:rowOff>
    </xdr:from>
    <xdr:to>
      <xdr:col>27</xdr:col>
      <xdr:colOff>381000</xdr:colOff>
      <xdr:row>33</xdr:row>
      <xdr:rowOff>161926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showGridLines="0" workbookViewId="0">
      <selection activeCell="E8" sqref="E8"/>
    </sheetView>
  </sheetViews>
  <sheetFormatPr defaultColWidth="0" defaultRowHeight="14.4" zeroHeight="1" x14ac:dyDescent="0.3"/>
  <cols>
    <col min="1" max="2" width="1.88671875" customWidth="1"/>
    <col min="3" max="3" width="2.33203125" customWidth="1"/>
    <col min="4" max="4" width="28.109375" customWidth="1"/>
    <col min="5" max="5" width="21.33203125" customWidth="1"/>
    <col min="6" max="10" width="9.109375" customWidth="1"/>
    <col min="11" max="16384" width="9.109375" hidden="1"/>
  </cols>
  <sheetData>
    <row r="1" spans="3:5" x14ac:dyDescent="0.3"/>
    <row r="2" spans="3:5" x14ac:dyDescent="0.3"/>
    <row r="3" spans="3:5" x14ac:dyDescent="0.3"/>
    <row r="4" spans="3:5" x14ac:dyDescent="0.3"/>
    <row r="5" spans="3:5" x14ac:dyDescent="0.3">
      <c r="C5" s="1"/>
      <c r="D5" s="6" t="s">
        <v>0</v>
      </c>
      <c r="E5" s="4" t="s">
        <v>19</v>
      </c>
    </row>
    <row r="6" spans="3:5" x14ac:dyDescent="0.3">
      <c r="D6" s="7" t="s">
        <v>1</v>
      </c>
      <c r="E6" s="18">
        <v>4</v>
      </c>
    </row>
    <row r="7" spans="3:5" x14ac:dyDescent="0.3">
      <c r="D7" s="8" t="s">
        <v>2</v>
      </c>
      <c r="E7" s="5" t="s">
        <v>17</v>
      </c>
    </row>
    <row r="8" spans="3:5" x14ac:dyDescent="0.3"/>
    <row r="9" spans="3:5" x14ac:dyDescent="0.3"/>
    <row r="10" spans="3:5" x14ac:dyDescent="0.3"/>
    <row r="11" spans="3:5" x14ac:dyDescent="0.3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5"/>
  <sheetViews>
    <sheetView showGridLines="0" tabSelected="1" zoomScale="80" zoomScaleNormal="80" workbookViewId="0">
      <selection activeCell="Y36" sqref="Y36"/>
    </sheetView>
  </sheetViews>
  <sheetFormatPr defaultRowHeight="14.4" x14ac:dyDescent="0.3"/>
  <cols>
    <col min="1" max="1" width="1.44140625" customWidth="1"/>
    <col min="2" max="2" width="1.88671875" customWidth="1"/>
    <col min="3" max="3" width="29.6640625" customWidth="1"/>
    <col min="4" max="4" width="16.6640625" bestFit="1" customWidth="1"/>
    <col min="5" max="5" width="13.5546875" customWidth="1"/>
    <col min="6" max="6" width="16" bestFit="1" customWidth="1"/>
    <col min="7" max="7" width="29" bestFit="1" customWidth="1"/>
    <col min="8" max="8" width="10.5546875" customWidth="1"/>
    <col min="9" max="9" width="13.44140625" customWidth="1"/>
    <col min="10" max="10" width="18.88671875" customWidth="1"/>
    <col min="11" max="11" width="12.44140625" customWidth="1"/>
    <col min="12" max="12" width="16.6640625" bestFit="1" customWidth="1"/>
    <col min="13" max="13" width="11" bestFit="1" customWidth="1"/>
    <col min="15" max="15" width="16.6640625" bestFit="1" customWidth="1"/>
    <col min="16" max="16" width="14.109375" bestFit="1" customWidth="1"/>
  </cols>
  <sheetData>
    <row r="1" spans="1:8" ht="18" x14ac:dyDescent="0.35">
      <c r="A1" s="17" t="s">
        <v>18</v>
      </c>
    </row>
    <row r="2" spans="1:8" ht="6.75" customHeight="1" x14ac:dyDescent="0.3"/>
    <row r="3" spans="1:8" x14ac:dyDescent="0.3">
      <c r="C3" s="11" t="s">
        <v>3</v>
      </c>
      <c r="D3" s="12" t="s">
        <v>4</v>
      </c>
    </row>
    <row r="4" spans="1:8" x14ac:dyDescent="0.3">
      <c r="C4" s="2" t="s">
        <v>5</v>
      </c>
      <c r="D4" s="13" t="s">
        <v>6</v>
      </c>
      <c r="F4" s="10" t="s">
        <v>40</v>
      </c>
    </row>
    <row r="5" spans="1:8" x14ac:dyDescent="0.3">
      <c r="C5" s="2" t="s">
        <v>8</v>
      </c>
      <c r="D5" s="13">
        <v>9914</v>
      </c>
      <c r="F5" s="21" t="s">
        <v>14</v>
      </c>
      <c r="G5" s="21">
        <f>D7-D14</f>
        <v>9638.25</v>
      </c>
      <c r="H5" s="9"/>
    </row>
    <row r="6" spans="1:8" x14ac:dyDescent="0.3">
      <c r="C6" s="2" t="s">
        <v>20</v>
      </c>
      <c r="D6" s="13">
        <v>10100</v>
      </c>
      <c r="F6" s="23" t="s">
        <v>15</v>
      </c>
      <c r="G6" s="21">
        <f>D6+D14</f>
        <v>10161.75</v>
      </c>
      <c r="H6" s="9"/>
    </row>
    <row r="7" spans="1:8" x14ac:dyDescent="0.3">
      <c r="C7" s="2" t="s">
        <v>21</v>
      </c>
      <c r="D7" s="13">
        <v>9700</v>
      </c>
      <c r="F7" s="21" t="s">
        <v>13</v>
      </c>
      <c r="G7" s="21">
        <f>D7-D9-D14</f>
        <v>38.25</v>
      </c>
      <c r="H7" s="9"/>
    </row>
    <row r="8" spans="1:8" x14ac:dyDescent="0.3">
      <c r="C8" s="2" t="s">
        <v>22</v>
      </c>
      <c r="D8" s="13">
        <v>10200</v>
      </c>
      <c r="F8" s="21" t="s">
        <v>16</v>
      </c>
      <c r="G8" s="21" t="s">
        <v>39</v>
      </c>
      <c r="H8" s="9"/>
    </row>
    <row r="9" spans="1:8" x14ac:dyDescent="0.3">
      <c r="C9" s="2" t="s">
        <v>23</v>
      </c>
      <c r="D9" s="13">
        <v>9600</v>
      </c>
      <c r="F9" s="24" t="s">
        <v>12</v>
      </c>
      <c r="G9" s="21" t="s">
        <v>38</v>
      </c>
      <c r="H9" s="9"/>
    </row>
    <row r="10" spans="1:8" x14ac:dyDescent="0.3">
      <c r="C10" s="2" t="s">
        <v>24</v>
      </c>
      <c r="D10" s="13">
        <v>109</v>
      </c>
      <c r="H10" s="9"/>
    </row>
    <row r="11" spans="1:8" x14ac:dyDescent="0.3">
      <c r="C11" s="2" t="s">
        <v>25</v>
      </c>
      <c r="D11" s="13">
        <v>140.1</v>
      </c>
      <c r="F11" s="15"/>
      <c r="G11" s="15"/>
      <c r="H11" s="9"/>
    </row>
    <row r="12" spans="1:8" x14ac:dyDescent="0.3">
      <c r="C12" s="2" t="s">
        <v>26</v>
      </c>
      <c r="D12" s="13">
        <v>75.599999999999994</v>
      </c>
      <c r="F12" s="9"/>
      <c r="G12" s="9"/>
      <c r="H12" s="9"/>
    </row>
    <row r="13" spans="1:8" x14ac:dyDescent="0.3">
      <c r="C13" s="2" t="s">
        <v>27</v>
      </c>
      <c r="D13" s="13">
        <v>111.75</v>
      </c>
      <c r="F13" s="9"/>
      <c r="G13" s="9"/>
      <c r="H13" s="9"/>
    </row>
    <row r="14" spans="1:8" x14ac:dyDescent="0.3">
      <c r="C14" s="3" t="s">
        <v>28</v>
      </c>
      <c r="D14" s="14">
        <f>D10+D11-D12-D13</f>
        <v>61.75</v>
      </c>
      <c r="F14" s="9"/>
      <c r="G14" s="9"/>
      <c r="H14" s="9"/>
    </row>
    <row r="15" spans="1:8" x14ac:dyDescent="0.3">
      <c r="C15" s="9"/>
      <c r="D15" s="9"/>
    </row>
    <row r="16" spans="1:8" x14ac:dyDescent="0.3">
      <c r="A16" s="10" t="s">
        <v>9</v>
      </c>
    </row>
    <row r="17" spans="3:16" x14ac:dyDescent="0.3">
      <c r="C17" s="19" t="s">
        <v>10</v>
      </c>
      <c r="D17" s="19" t="s">
        <v>29</v>
      </c>
      <c r="E17" s="19" t="s">
        <v>11</v>
      </c>
      <c r="F17" s="19" t="s">
        <v>33</v>
      </c>
      <c r="G17" s="19" t="s">
        <v>30</v>
      </c>
      <c r="H17" s="19" t="s">
        <v>11</v>
      </c>
      <c r="I17" s="19" t="s">
        <v>34</v>
      </c>
      <c r="J17" s="19" t="s">
        <v>31</v>
      </c>
      <c r="K17" s="19" t="s">
        <v>32</v>
      </c>
      <c r="L17" s="20" t="s">
        <v>35</v>
      </c>
      <c r="M17" s="19" t="s">
        <v>36</v>
      </c>
      <c r="N17" s="19" t="s">
        <v>32</v>
      </c>
      <c r="O17" s="20" t="s">
        <v>37</v>
      </c>
      <c r="P17" s="19" t="s">
        <v>7</v>
      </c>
    </row>
    <row r="18" spans="3:16" x14ac:dyDescent="0.3">
      <c r="C18" s="21">
        <v>8800</v>
      </c>
      <c r="D18" s="21">
        <f>MAX(C18-$D$6,0)</f>
        <v>0</v>
      </c>
      <c r="E18" s="21">
        <f>$D$10</f>
        <v>109</v>
      </c>
      <c r="F18" s="21">
        <f>E18-D18</f>
        <v>109</v>
      </c>
      <c r="G18" s="21">
        <f>MAX($D$7-C18,0)</f>
        <v>900</v>
      </c>
      <c r="H18" s="21">
        <f>$D$11</f>
        <v>140.1</v>
      </c>
      <c r="I18" s="21">
        <f>H18-G18</f>
        <v>-759.9</v>
      </c>
      <c r="J18" s="21">
        <f>MAX(C18-$D$8,0)</f>
        <v>0</v>
      </c>
      <c r="K18" s="21">
        <f>$D$12</f>
        <v>75.599999999999994</v>
      </c>
      <c r="L18" s="22">
        <f>J18-K18</f>
        <v>-75.599999999999994</v>
      </c>
      <c r="M18" s="22">
        <f>MAX($D$9-C18,0)</f>
        <v>800</v>
      </c>
      <c r="N18" s="22">
        <f>$D$13</f>
        <v>111.75</v>
      </c>
      <c r="O18" s="22">
        <f>M18-N18</f>
        <v>688.25</v>
      </c>
      <c r="P18" s="22">
        <f>F18+I18+L18+O18</f>
        <v>-38.25</v>
      </c>
    </row>
    <row r="19" spans="3:16" x14ac:dyDescent="0.3">
      <c r="C19" s="21">
        <f>C18+100</f>
        <v>8900</v>
      </c>
      <c r="D19" s="21">
        <f t="shared" ref="D19:D40" si="0">MAX(C19-$D$6,0)</f>
        <v>0</v>
      </c>
      <c r="E19" s="21">
        <f t="shared" ref="E19:E40" si="1">$D$10</f>
        <v>109</v>
      </c>
      <c r="F19" s="21">
        <f t="shared" ref="F19:F40" si="2">E19-D19</f>
        <v>109</v>
      </c>
      <c r="G19" s="21">
        <f t="shared" ref="G19:G40" si="3">MAX($D$7-C19,0)</f>
        <v>800</v>
      </c>
      <c r="H19" s="21">
        <f t="shared" ref="H19:H40" si="4">$D$11</f>
        <v>140.1</v>
      </c>
      <c r="I19" s="21">
        <f t="shared" ref="I19:I40" si="5">H19-G19</f>
        <v>-659.9</v>
      </c>
      <c r="J19" s="21">
        <f t="shared" ref="J19:J40" si="6">MAX(C19-$D$8,0)</f>
        <v>0</v>
      </c>
      <c r="K19" s="21">
        <f t="shared" ref="K19:K40" si="7">$D$12</f>
        <v>75.599999999999994</v>
      </c>
      <c r="L19" s="22">
        <f t="shared" ref="L19:L40" si="8">J19-K19</f>
        <v>-75.599999999999994</v>
      </c>
      <c r="M19" s="22">
        <f t="shared" ref="M19:M40" si="9">MAX($D$9-C19,0)</f>
        <v>700</v>
      </c>
      <c r="N19" s="22">
        <f t="shared" ref="N19:N40" si="10">$D$13</f>
        <v>111.75</v>
      </c>
      <c r="O19" s="22">
        <f t="shared" ref="O19:O40" si="11">M19-N19</f>
        <v>588.25</v>
      </c>
      <c r="P19" s="22">
        <f t="shared" ref="P19:P40" si="12">F19+I19+L19+O19</f>
        <v>-38.25</v>
      </c>
    </row>
    <row r="20" spans="3:16" x14ac:dyDescent="0.3">
      <c r="C20" s="21">
        <f>C19+100</f>
        <v>9000</v>
      </c>
      <c r="D20" s="21">
        <f t="shared" si="0"/>
        <v>0</v>
      </c>
      <c r="E20" s="21">
        <f t="shared" si="1"/>
        <v>109</v>
      </c>
      <c r="F20" s="21">
        <f t="shared" si="2"/>
        <v>109</v>
      </c>
      <c r="G20" s="21">
        <f t="shared" si="3"/>
        <v>700</v>
      </c>
      <c r="H20" s="21">
        <f t="shared" si="4"/>
        <v>140.1</v>
      </c>
      <c r="I20" s="21">
        <f t="shared" si="5"/>
        <v>-559.9</v>
      </c>
      <c r="J20" s="21">
        <f t="shared" si="6"/>
        <v>0</v>
      </c>
      <c r="K20" s="21">
        <f t="shared" si="7"/>
        <v>75.599999999999994</v>
      </c>
      <c r="L20" s="22">
        <f t="shared" si="8"/>
        <v>-75.599999999999994</v>
      </c>
      <c r="M20" s="22">
        <f t="shared" si="9"/>
        <v>600</v>
      </c>
      <c r="N20" s="22">
        <f t="shared" si="10"/>
        <v>111.75</v>
      </c>
      <c r="O20" s="22">
        <f t="shared" si="11"/>
        <v>488.25</v>
      </c>
      <c r="P20" s="22">
        <f t="shared" si="12"/>
        <v>-38.25</v>
      </c>
    </row>
    <row r="21" spans="3:16" x14ac:dyDescent="0.3">
      <c r="C21" s="21">
        <f>C20+100</f>
        <v>9100</v>
      </c>
      <c r="D21" s="21">
        <f t="shared" si="0"/>
        <v>0</v>
      </c>
      <c r="E21" s="21">
        <f t="shared" si="1"/>
        <v>109</v>
      </c>
      <c r="F21" s="21">
        <f t="shared" si="2"/>
        <v>109</v>
      </c>
      <c r="G21" s="21">
        <f t="shared" si="3"/>
        <v>600</v>
      </c>
      <c r="H21" s="21">
        <f t="shared" si="4"/>
        <v>140.1</v>
      </c>
      <c r="I21" s="21">
        <f t="shared" si="5"/>
        <v>-459.9</v>
      </c>
      <c r="J21" s="21">
        <f t="shared" si="6"/>
        <v>0</v>
      </c>
      <c r="K21" s="21">
        <f t="shared" si="7"/>
        <v>75.599999999999994</v>
      </c>
      <c r="L21" s="22">
        <f t="shared" si="8"/>
        <v>-75.599999999999994</v>
      </c>
      <c r="M21" s="22">
        <f t="shared" si="9"/>
        <v>500</v>
      </c>
      <c r="N21" s="22">
        <f t="shared" si="10"/>
        <v>111.75</v>
      </c>
      <c r="O21" s="22">
        <f t="shared" si="11"/>
        <v>388.25</v>
      </c>
      <c r="P21" s="22">
        <f t="shared" si="12"/>
        <v>-38.25</v>
      </c>
    </row>
    <row r="22" spans="3:16" x14ac:dyDescent="0.3">
      <c r="C22" s="21">
        <f t="shared" ref="C22:C40" si="13">C21+100</f>
        <v>9200</v>
      </c>
      <c r="D22" s="21">
        <f t="shared" si="0"/>
        <v>0</v>
      </c>
      <c r="E22" s="21">
        <f t="shared" si="1"/>
        <v>109</v>
      </c>
      <c r="F22" s="21">
        <f t="shared" si="2"/>
        <v>109</v>
      </c>
      <c r="G22" s="21">
        <f t="shared" si="3"/>
        <v>500</v>
      </c>
      <c r="H22" s="21">
        <f t="shared" si="4"/>
        <v>140.1</v>
      </c>
      <c r="I22" s="21">
        <f t="shared" si="5"/>
        <v>-359.9</v>
      </c>
      <c r="J22" s="21">
        <f t="shared" si="6"/>
        <v>0</v>
      </c>
      <c r="K22" s="21">
        <f t="shared" si="7"/>
        <v>75.599999999999994</v>
      </c>
      <c r="L22" s="22">
        <f t="shared" si="8"/>
        <v>-75.599999999999994</v>
      </c>
      <c r="M22" s="22">
        <f t="shared" si="9"/>
        <v>400</v>
      </c>
      <c r="N22" s="22">
        <f t="shared" si="10"/>
        <v>111.75</v>
      </c>
      <c r="O22" s="22">
        <f t="shared" si="11"/>
        <v>288.25</v>
      </c>
      <c r="P22" s="22">
        <f t="shared" si="12"/>
        <v>-38.25</v>
      </c>
    </row>
    <row r="23" spans="3:16" x14ac:dyDescent="0.3">
      <c r="C23" s="21">
        <f t="shared" si="13"/>
        <v>9300</v>
      </c>
      <c r="D23" s="21">
        <f t="shared" si="0"/>
        <v>0</v>
      </c>
      <c r="E23" s="21">
        <f t="shared" si="1"/>
        <v>109</v>
      </c>
      <c r="F23" s="21">
        <f t="shared" si="2"/>
        <v>109</v>
      </c>
      <c r="G23" s="21">
        <f t="shared" si="3"/>
        <v>400</v>
      </c>
      <c r="H23" s="21">
        <f t="shared" si="4"/>
        <v>140.1</v>
      </c>
      <c r="I23" s="21">
        <f t="shared" si="5"/>
        <v>-259.89999999999998</v>
      </c>
      <c r="J23" s="21">
        <f t="shared" si="6"/>
        <v>0</v>
      </c>
      <c r="K23" s="21">
        <f t="shared" si="7"/>
        <v>75.599999999999994</v>
      </c>
      <c r="L23" s="22">
        <f t="shared" si="8"/>
        <v>-75.599999999999994</v>
      </c>
      <c r="M23" s="22">
        <f t="shared" si="9"/>
        <v>300</v>
      </c>
      <c r="N23" s="22">
        <f t="shared" si="10"/>
        <v>111.75</v>
      </c>
      <c r="O23" s="22">
        <f t="shared" si="11"/>
        <v>188.25</v>
      </c>
      <c r="P23" s="22">
        <f t="shared" si="12"/>
        <v>-38.249999999999972</v>
      </c>
    </row>
    <row r="24" spans="3:16" x14ac:dyDescent="0.3">
      <c r="C24" s="21">
        <f>C23+100</f>
        <v>9400</v>
      </c>
      <c r="D24" s="21">
        <f t="shared" si="0"/>
        <v>0</v>
      </c>
      <c r="E24" s="21">
        <f t="shared" si="1"/>
        <v>109</v>
      </c>
      <c r="F24" s="21">
        <f t="shared" si="2"/>
        <v>109</v>
      </c>
      <c r="G24" s="21">
        <f t="shared" si="3"/>
        <v>300</v>
      </c>
      <c r="H24" s="21">
        <f t="shared" si="4"/>
        <v>140.1</v>
      </c>
      <c r="I24" s="21">
        <f t="shared" si="5"/>
        <v>-159.9</v>
      </c>
      <c r="J24" s="21">
        <f t="shared" si="6"/>
        <v>0</v>
      </c>
      <c r="K24" s="21">
        <f t="shared" si="7"/>
        <v>75.599999999999994</v>
      </c>
      <c r="L24" s="22">
        <f t="shared" si="8"/>
        <v>-75.599999999999994</v>
      </c>
      <c r="M24" s="22">
        <f t="shared" si="9"/>
        <v>200</v>
      </c>
      <c r="N24" s="22">
        <f t="shared" si="10"/>
        <v>111.75</v>
      </c>
      <c r="O24" s="22">
        <f t="shared" si="11"/>
        <v>88.25</v>
      </c>
      <c r="P24" s="22">
        <f t="shared" si="12"/>
        <v>-38.25</v>
      </c>
    </row>
    <row r="25" spans="3:16" x14ac:dyDescent="0.3">
      <c r="C25" s="21">
        <f t="shared" si="13"/>
        <v>9500</v>
      </c>
      <c r="D25" s="21">
        <f t="shared" si="0"/>
        <v>0</v>
      </c>
      <c r="E25" s="21">
        <f t="shared" si="1"/>
        <v>109</v>
      </c>
      <c r="F25" s="21">
        <f t="shared" si="2"/>
        <v>109</v>
      </c>
      <c r="G25" s="21">
        <f t="shared" si="3"/>
        <v>200</v>
      </c>
      <c r="H25" s="21">
        <f t="shared" si="4"/>
        <v>140.1</v>
      </c>
      <c r="I25" s="21">
        <f t="shared" si="5"/>
        <v>-59.900000000000006</v>
      </c>
      <c r="J25" s="21">
        <f t="shared" si="6"/>
        <v>0</v>
      </c>
      <c r="K25" s="21">
        <f t="shared" si="7"/>
        <v>75.599999999999994</v>
      </c>
      <c r="L25" s="22">
        <f t="shared" si="8"/>
        <v>-75.599999999999994</v>
      </c>
      <c r="M25" s="22">
        <f t="shared" si="9"/>
        <v>100</v>
      </c>
      <c r="N25" s="22">
        <f t="shared" si="10"/>
        <v>111.75</v>
      </c>
      <c r="O25" s="22">
        <f t="shared" si="11"/>
        <v>-11.75</v>
      </c>
      <c r="P25" s="22">
        <f t="shared" si="12"/>
        <v>-38.25</v>
      </c>
    </row>
    <row r="26" spans="3:16" x14ac:dyDescent="0.3">
      <c r="C26" s="21">
        <f>C25+100</f>
        <v>9600</v>
      </c>
      <c r="D26" s="21">
        <f t="shared" si="0"/>
        <v>0</v>
      </c>
      <c r="E26" s="21">
        <f t="shared" si="1"/>
        <v>109</v>
      </c>
      <c r="F26" s="21">
        <f t="shared" si="2"/>
        <v>109</v>
      </c>
      <c r="G26" s="21">
        <f t="shared" si="3"/>
        <v>100</v>
      </c>
      <c r="H26" s="21">
        <f t="shared" si="4"/>
        <v>140.1</v>
      </c>
      <c r="I26" s="21">
        <f t="shared" si="5"/>
        <v>40.099999999999994</v>
      </c>
      <c r="J26" s="21">
        <f t="shared" si="6"/>
        <v>0</v>
      </c>
      <c r="K26" s="21">
        <f t="shared" si="7"/>
        <v>75.599999999999994</v>
      </c>
      <c r="L26" s="22">
        <f t="shared" si="8"/>
        <v>-75.599999999999994</v>
      </c>
      <c r="M26" s="22">
        <f t="shared" si="9"/>
        <v>0</v>
      </c>
      <c r="N26" s="22">
        <f t="shared" si="10"/>
        <v>111.75</v>
      </c>
      <c r="O26" s="22">
        <f t="shared" si="11"/>
        <v>-111.75</v>
      </c>
      <c r="P26" s="22">
        <f t="shared" si="12"/>
        <v>-38.25</v>
      </c>
    </row>
    <row r="27" spans="3:16" x14ac:dyDescent="0.3">
      <c r="C27" s="21">
        <f>C26+100</f>
        <v>9700</v>
      </c>
      <c r="D27" s="21">
        <f t="shared" si="0"/>
        <v>0</v>
      </c>
      <c r="E27" s="21">
        <f t="shared" si="1"/>
        <v>109</v>
      </c>
      <c r="F27" s="21">
        <f t="shared" si="2"/>
        <v>109</v>
      </c>
      <c r="G27" s="21">
        <f t="shared" si="3"/>
        <v>0</v>
      </c>
      <c r="H27" s="21">
        <f t="shared" si="4"/>
        <v>140.1</v>
      </c>
      <c r="I27" s="21">
        <f t="shared" si="5"/>
        <v>140.1</v>
      </c>
      <c r="J27" s="21">
        <f t="shared" si="6"/>
        <v>0</v>
      </c>
      <c r="K27" s="21">
        <f t="shared" si="7"/>
        <v>75.599999999999994</v>
      </c>
      <c r="L27" s="22">
        <f t="shared" si="8"/>
        <v>-75.599999999999994</v>
      </c>
      <c r="M27" s="22">
        <f t="shared" si="9"/>
        <v>0</v>
      </c>
      <c r="N27" s="22">
        <f t="shared" si="10"/>
        <v>111.75</v>
      </c>
      <c r="O27" s="22">
        <f t="shared" si="11"/>
        <v>-111.75</v>
      </c>
      <c r="P27" s="22">
        <f t="shared" si="12"/>
        <v>61.75</v>
      </c>
    </row>
    <row r="28" spans="3:16" x14ac:dyDescent="0.3">
      <c r="C28" s="21">
        <f t="shared" si="13"/>
        <v>9800</v>
      </c>
      <c r="D28" s="21">
        <f t="shared" si="0"/>
        <v>0</v>
      </c>
      <c r="E28" s="21">
        <f t="shared" si="1"/>
        <v>109</v>
      </c>
      <c r="F28" s="21">
        <f t="shared" si="2"/>
        <v>109</v>
      </c>
      <c r="G28" s="21">
        <f t="shared" si="3"/>
        <v>0</v>
      </c>
      <c r="H28" s="21">
        <f t="shared" si="4"/>
        <v>140.1</v>
      </c>
      <c r="I28" s="21">
        <f t="shared" si="5"/>
        <v>140.1</v>
      </c>
      <c r="J28" s="21">
        <f t="shared" si="6"/>
        <v>0</v>
      </c>
      <c r="K28" s="21">
        <f t="shared" si="7"/>
        <v>75.599999999999994</v>
      </c>
      <c r="L28" s="22">
        <f t="shared" si="8"/>
        <v>-75.599999999999994</v>
      </c>
      <c r="M28" s="22">
        <f t="shared" si="9"/>
        <v>0</v>
      </c>
      <c r="N28" s="22">
        <f t="shared" si="10"/>
        <v>111.75</v>
      </c>
      <c r="O28" s="22">
        <f t="shared" si="11"/>
        <v>-111.75</v>
      </c>
      <c r="P28" s="22">
        <f t="shared" si="12"/>
        <v>61.75</v>
      </c>
    </row>
    <row r="29" spans="3:16" x14ac:dyDescent="0.3">
      <c r="C29" s="21">
        <f t="shared" si="13"/>
        <v>9900</v>
      </c>
      <c r="D29" s="21">
        <f t="shared" si="0"/>
        <v>0</v>
      </c>
      <c r="E29" s="21">
        <f t="shared" si="1"/>
        <v>109</v>
      </c>
      <c r="F29" s="21">
        <f t="shared" si="2"/>
        <v>109</v>
      </c>
      <c r="G29" s="21">
        <f t="shared" si="3"/>
        <v>0</v>
      </c>
      <c r="H29" s="21">
        <f t="shared" si="4"/>
        <v>140.1</v>
      </c>
      <c r="I29" s="21">
        <f t="shared" si="5"/>
        <v>140.1</v>
      </c>
      <c r="J29" s="21">
        <f t="shared" si="6"/>
        <v>0</v>
      </c>
      <c r="K29" s="21">
        <f t="shared" si="7"/>
        <v>75.599999999999994</v>
      </c>
      <c r="L29" s="22">
        <f t="shared" si="8"/>
        <v>-75.599999999999994</v>
      </c>
      <c r="M29" s="22">
        <f t="shared" si="9"/>
        <v>0</v>
      </c>
      <c r="N29" s="22">
        <f t="shared" si="10"/>
        <v>111.75</v>
      </c>
      <c r="O29" s="22">
        <f t="shared" si="11"/>
        <v>-111.75</v>
      </c>
      <c r="P29" s="22">
        <f t="shared" si="12"/>
        <v>61.75</v>
      </c>
    </row>
    <row r="30" spans="3:16" x14ac:dyDescent="0.3">
      <c r="C30" s="21">
        <f t="shared" si="13"/>
        <v>10000</v>
      </c>
      <c r="D30" s="21">
        <f t="shared" si="0"/>
        <v>0</v>
      </c>
      <c r="E30" s="21">
        <f t="shared" si="1"/>
        <v>109</v>
      </c>
      <c r="F30" s="21">
        <f t="shared" si="2"/>
        <v>109</v>
      </c>
      <c r="G30" s="21">
        <f t="shared" si="3"/>
        <v>0</v>
      </c>
      <c r="H30" s="21">
        <f t="shared" si="4"/>
        <v>140.1</v>
      </c>
      <c r="I30" s="21">
        <f t="shared" si="5"/>
        <v>140.1</v>
      </c>
      <c r="J30" s="21">
        <f t="shared" si="6"/>
        <v>0</v>
      </c>
      <c r="K30" s="21">
        <f t="shared" si="7"/>
        <v>75.599999999999994</v>
      </c>
      <c r="L30" s="22">
        <f t="shared" si="8"/>
        <v>-75.599999999999994</v>
      </c>
      <c r="M30" s="22">
        <f t="shared" si="9"/>
        <v>0</v>
      </c>
      <c r="N30" s="22">
        <f t="shared" si="10"/>
        <v>111.75</v>
      </c>
      <c r="O30" s="22">
        <f t="shared" si="11"/>
        <v>-111.75</v>
      </c>
      <c r="P30" s="22">
        <f t="shared" si="12"/>
        <v>61.75</v>
      </c>
    </row>
    <row r="31" spans="3:16" x14ac:dyDescent="0.3">
      <c r="C31" s="21">
        <f>C30+100</f>
        <v>10100</v>
      </c>
      <c r="D31" s="21">
        <f t="shared" si="0"/>
        <v>0</v>
      </c>
      <c r="E31" s="21">
        <f t="shared" si="1"/>
        <v>109</v>
      </c>
      <c r="F31" s="21">
        <f t="shared" si="2"/>
        <v>109</v>
      </c>
      <c r="G31" s="21">
        <f t="shared" si="3"/>
        <v>0</v>
      </c>
      <c r="H31" s="21">
        <f t="shared" si="4"/>
        <v>140.1</v>
      </c>
      <c r="I31" s="21">
        <f t="shared" si="5"/>
        <v>140.1</v>
      </c>
      <c r="J31" s="21">
        <f t="shared" si="6"/>
        <v>0</v>
      </c>
      <c r="K31" s="21">
        <f t="shared" si="7"/>
        <v>75.599999999999994</v>
      </c>
      <c r="L31" s="22">
        <f t="shared" si="8"/>
        <v>-75.599999999999994</v>
      </c>
      <c r="M31" s="22">
        <f t="shared" si="9"/>
        <v>0</v>
      </c>
      <c r="N31" s="22">
        <f t="shared" si="10"/>
        <v>111.75</v>
      </c>
      <c r="O31" s="22">
        <f t="shared" si="11"/>
        <v>-111.75</v>
      </c>
      <c r="P31" s="22">
        <f t="shared" si="12"/>
        <v>61.75</v>
      </c>
    </row>
    <row r="32" spans="3:16" x14ac:dyDescent="0.3">
      <c r="C32" s="21">
        <f t="shared" si="13"/>
        <v>10200</v>
      </c>
      <c r="D32" s="21">
        <f t="shared" si="0"/>
        <v>100</v>
      </c>
      <c r="E32" s="21">
        <f t="shared" si="1"/>
        <v>109</v>
      </c>
      <c r="F32" s="21">
        <f t="shared" si="2"/>
        <v>9</v>
      </c>
      <c r="G32" s="21">
        <f t="shared" si="3"/>
        <v>0</v>
      </c>
      <c r="H32" s="21">
        <f t="shared" si="4"/>
        <v>140.1</v>
      </c>
      <c r="I32" s="21">
        <f t="shared" si="5"/>
        <v>140.1</v>
      </c>
      <c r="J32" s="21">
        <f t="shared" si="6"/>
        <v>0</v>
      </c>
      <c r="K32" s="21">
        <f t="shared" si="7"/>
        <v>75.599999999999994</v>
      </c>
      <c r="L32" s="22">
        <f t="shared" si="8"/>
        <v>-75.599999999999994</v>
      </c>
      <c r="M32" s="22">
        <f t="shared" si="9"/>
        <v>0</v>
      </c>
      <c r="N32" s="22">
        <f t="shared" si="10"/>
        <v>111.75</v>
      </c>
      <c r="O32" s="22">
        <f t="shared" si="11"/>
        <v>-111.75</v>
      </c>
      <c r="P32" s="22">
        <f t="shared" si="12"/>
        <v>-38.25</v>
      </c>
    </row>
    <row r="33" spans="3:16" x14ac:dyDescent="0.3">
      <c r="C33" s="21">
        <f t="shared" si="13"/>
        <v>10300</v>
      </c>
      <c r="D33" s="21">
        <f t="shared" si="0"/>
        <v>200</v>
      </c>
      <c r="E33" s="21">
        <f t="shared" si="1"/>
        <v>109</v>
      </c>
      <c r="F33" s="21">
        <f t="shared" si="2"/>
        <v>-91</v>
      </c>
      <c r="G33" s="21">
        <f t="shared" si="3"/>
        <v>0</v>
      </c>
      <c r="H33" s="21">
        <f t="shared" si="4"/>
        <v>140.1</v>
      </c>
      <c r="I33" s="21">
        <f t="shared" si="5"/>
        <v>140.1</v>
      </c>
      <c r="J33" s="21">
        <f t="shared" si="6"/>
        <v>100</v>
      </c>
      <c r="K33" s="21">
        <f t="shared" si="7"/>
        <v>75.599999999999994</v>
      </c>
      <c r="L33" s="22">
        <f t="shared" si="8"/>
        <v>24.400000000000006</v>
      </c>
      <c r="M33" s="22">
        <f t="shared" si="9"/>
        <v>0</v>
      </c>
      <c r="N33" s="22">
        <f t="shared" si="10"/>
        <v>111.75</v>
      </c>
      <c r="O33" s="22">
        <f t="shared" si="11"/>
        <v>-111.75</v>
      </c>
      <c r="P33" s="22">
        <f t="shared" si="12"/>
        <v>-38.25</v>
      </c>
    </row>
    <row r="34" spans="3:16" x14ac:dyDescent="0.3">
      <c r="C34" s="21">
        <f t="shared" si="13"/>
        <v>10400</v>
      </c>
      <c r="D34" s="21">
        <f t="shared" si="0"/>
        <v>300</v>
      </c>
      <c r="E34" s="21">
        <f t="shared" si="1"/>
        <v>109</v>
      </c>
      <c r="F34" s="21">
        <f t="shared" si="2"/>
        <v>-191</v>
      </c>
      <c r="G34" s="21">
        <f t="shared" si="3"/>
        <v>0</v>
      </c>
      <c r="H34" s="21">
        <f t="shared" si="4"/>
        <v>140.1</v>
      </c>
      <c r="I34" s="21">
        <f t="shared" si="5"/>
        <v>140.1</v>
      </c>
      <c r="J34" s="21">
        <f t="shared" si="6"/>
        <v>200</v>
      </c>
      <c r="K34" s="21">
        <f t="shared" si="7"/>
        <v>75.599999999999994</v>
      </c>
      <c r="L34" s="22">
        <f t="shared" si="8"/>
        <v>124.4</v>
      </c>
      <c r="M34" s="22">
        <f t="shared" si="9"/>
        <v>0</v>
      </c>
      <c r="N34" s="22">
        <f t="shared" si="10"/>
        <v>111.75</v>
      </c>
      <c r="O34" s="22">
        <f t="shared" si="11"/>
        <v>-111.75</v>
      </c>
      <c r="P34" s="22">
        <f t="shared" si="12"/>
        <v>-38.25</v>
      </c>
    </row>
    <row r="35" spans="3:16" x14ac:dyDescent="0.3">
      <c r="C35" s="21">
        <f t="shared" si="13"/>
        <v>10500</v>
      </c>
      <c r="D35" s="21">
        <f t="shared" si="0"/>
        <v>400</v>
      </c>
      <c r="E35" s="21">
        <f t="shared" si="1"/>
        <v>109</v>
      </c>
      <c r="F35" s="21">
        <f t="shared" si="2"/>
        <v>-291</v>
      </c>
      <c r="G35" s="21">
        <f t="shared" si="3"/>
        <v>0</v>
      </c>
      <c r="H35" s="21">
        <f t="shared" si="4"/>
        <v>140.1</v>
      </c>
      <c r="I35" s="21">
        <f t="shared" si="5"/>
        <v>140.1</v>
      </c>
      <c r="J35" s="21">
        <f t="shared" si="6"/>
        <v>300</v>
      </c>
      <c r="K35" s="21">
        <f t="shared" si="7"/>
        <v>75.599999999999994</v>
      </c>
      <c r="L35" s="22">
        <f t="shared" si="8"/>
        <v>224.4</v>
      </c>
      <c r="M35" s="22">
        <f t="shared" si="9"/>
        <v>0</v>
      </c>
      <c r="N35" s="22">
        <f t="shared" si="10"/>
        <v>111.75</v>
      </c>
      <c r="O35" s="22">
        <f t="shared" si="11"/>
        <v>-111.75</v>
      </c>
      <c r="P35" s="22">
        <f t="shared" si="12"/>
        <v>-38.25</v>
      </c>
    </row>
    <row r="36" spans="3:16" x14ac:dyDescent="0.3">
      <c r="C36" s="21">
        <f t="shared" si="13"/>
        <v>10600</v>
      </c>
      <c r="D36" s="21">
        <f t="shared" si="0"/>
        <v>500</v>
      </c>
      <c r="E36" s="21">
        <f t="shared" si="1"/>
        <v>109</v>
      </c>
      <c r="F36" s="21">
        <f t="shared" si="2"/>
        <v>-391</v>
      </c>
      <c r="G36" s="21">
        <f t="shared" si="3"/>
        <v>0</v>
      </c>
      <c r="H36" s="21">
        <f t="shared" si="4"/>
        <v>140.1</v>
      </c>
      <c r="I36" s="21">
        <f t="shared" si="5"/>
        <v>140.1</v>
      </c>
      <c r="J36" s="21">
        <f t="shared" si="6"/>
        <v>400</v>
      </c>
      <c r="K36" s="21">
        <f t="shared" si="7"/>
        <v>75.599999999999994</v>
      </c>
      <c r="L36" s="22">
        <f t="shared" si="8"/>
        <v>324.39999999999998</v>
      </c>
      <c r="M36" s="22">
        <f t="shared" si="9"/>
        <v>0</v>
      </c>
      <c r="N36" s="22">
        <f t="shared" si="10"/>
        <v>111.75</v>
      </c>
      <c r="O36" s="22">
        <f t="shared" si="11"/>
        <v>-111.75</v>
      </c>
      <c r="P36" s="22">
        <f t="shared" si="12"/>
        <v>-38.250000000000028</v>
      </c>
    </row>
    <row r="37" spans="3:16" x14ac:dyDescent="0.3">
      <c r="C37" s="21">
        <f t="shared" si="13"/>
        <v>10700</v>
      </c>
      <c r="D37" s="21">
        <f t="shared" si="0"/>
        <v>600</v>
      </c>
      <c r="E37" s="21">
        <f t="shared" si="1"/>
        <v>109</v>
      </c>
      <c r="F37" s="21">
        <f t="shared" si="2"/>
        <v>-491</v>
      </c>
      <c r="G37" s="21">
        <f t="shared" si="3"/>
        <v>0</v>
      </c>
      <c r="H37" s="21">
        <f t="shared" si="4"/>
        <v>140.1</v>
      </c>
      <c r="I37" s="21">
        <f t="shared" si="5"/>
        <v>140.1</v>
      </c>
      <c r="J37" s="21">
        <f t="shared" si="6"/>
        <v>500</v>
      </c>
      <c r="K37" s="21">
        <f t="shared" si="7"/>
        <v>75.599999999999994</v>
      </c>
      <c r="L37" s="22">
        <f t="shared" si="8"/>
        <v>424.4</v>
      </c>
      <c r="M37" s="22">
        <f t="shared" si="9"/>
        <v>0</v>
      </c>
      <c r="N37" s="22">
        <f t="shared" si="10"/>
        <v>111.75</v>
      </c>
      <c r="O37" s="22">
        <f t="shared" si="11"/>
        <v>-111.75</v>
      </c>
      <c r="P37" s="22">
        <f t="shared" si="12"/>
        <v>-38.25</v>
      </c>
    </row>
    <row r="38" spans="3:16" x14ac:dyDescent="0.3">
      <c r="C38" s="21">
        <f t="shared" si="13"/>
        <v>10800</v>
      </c>
      <c r="D38" s="21">
        <f t="shared" si="0"/>
        <v>700</v>
      </c>
      <c r="E38" s="21">
        <f t="shared" si="1"/>
        <v>109</v>
      </c>
      <c r="F38" s="21">
        <f t="shared" si="2"/>
        <v>-591</v>
      </c>
      <c r="G38" s="21">
        <f t="shared" si="3"/>
        <v>0</v>
      </c>
      <c r="H38" s="21">
        <f t="shared" si="4"/>
        <v>140.1</v>
      </c>
      <c r="I38" s="21">
        <f t="shared" si="5"/>
        <v>140.1</v>
      </c>
      <c r="J38" s="21">
        <f t="shared" si="6"/>
        <v>600</v>
      </c>
      <c r="K38" s="21">
        <f t="shared" si="7"/>
        <v>75.599999999999994</v>
      </c>
      <c r="L38" s="22">
        <f t="shared" si="8"/>
        <v>524.4</v>
      </c>
      <c r="M38" s="22">
        <f t="shared" si="9"/>
        <v>0</v>
      </c>
      <c r="N38" s="22">
        <f t="shared" si="10"/>
        <v>111.75</v>
      </c>
      <c r="O38" s="22">
        <f t="shared" si="11"/>
        <v>-111.75</v>
      </c>
      <c r="P38" s="22">
        <f t="shared" si="12"/>
        <v>-38.25</v>
      </c>
    </row>
    <row r="39" spans="3:16" x14ac:dyDescent="0.3">
      <c r="C39" s="21">
        <f t="shared" si="13"/>
        <v>10900</v>
      </c>
      <c r="D39" s="21">
        <f t="shared" si="0"/>
        <v>800</v>
      </c>
      <c r="E39" s="21">
        <f t="shared" si="1"/>
        <v>109</v>
      </c>
      <c r="F39" s="21">
        <f t="shared" si="2"/>
        <v>-691</v>
      </c>
      <c r="G39" s="21">
        <f t="shared" si="3"/>
        <v>0</v>
      </c>
      <c r="H39" s="21">
        <f t="shared" si="4"/>
        <v>140.1</v>
      </c>
      <c r="I39" s="21">
        <f t="shared" si="5"/>
        <v>140.1</v>
      </c>
      <c r="J39" s="21">
        <f t="shared" si="6"/>
        <v>700</v>
      </c>
      <c r="K39" s="21">
        <f t="shared" si="7"/>
        <v>75.599999999999994</v>
      </c>
      <c r="L39" s="22">
        <f t="shared" si="8"/>
        <v>624.4</v>
      </c>
      <c r="M39" s="22">
        <f t="shared" si="9"/>
        <v>0</v>
      </c>
      <c r="N39" s="22">
        <f t="shared" si="10"/>
        <v>111.75</v>
      </c>
      <c r="O39" s="22">
        <f t="shared" si="11"/>
        <v>-111.75</v>
      </c>
      <c r="P39" s="22">
        <f t="shared" si="12"/>
        <v>-38.25</v>
      </c>
    </row>
    <row r="40" spans="3:16" x14ac:dyDescent="0.3">
      <c r="C40" s="21">
        <f t="shared" si="13"/>
        <v>11000</v>
      </c>
      <c r="D40" s="21">
        <f t="shared" si="0"/>
        <v>900</v>
      </c>
      <c r="E40" s="21">
        <f t="shared" si="1"/>
        <v>109</v>
      </c>
      <c r="F40" s="21">
        <f t="shared" si="2"/>
        <v>-791</v>
      </c>
      <c r="G40" s="21">
        <f t="shared" si="3"/>
        <v>0</v>
      </c>
      <c r="H40" s="21">
        <f t="shared" si="4"/>
        <v>140.1</v>
      </c>
      <c r="I40" s="21">
        <f t="shared" si="5"/>
        <v>140.1</v>
      </c>
      <c r="J40" s="21">
        <f t="shared" si="6"/>
        <v>800</v>
      </c>
      <c r="K40" s="21">
        <f t="shared" si="7"/>
        <v>75.599999999999994</v>
      </c>
      <c r="L40" s="22">
        <f t="shared" si="8"/>
        <v>724.4</v>
      </c>
      <c r="M40" s="22">
        <f t="shared" si="9"/>
        <v>0</v>
      </c>
      <c r="N40" s="22">
        <f t="shared" si="10"/>
        <v>111.75</v>
      </c>
      <c r="O40" s="22">
        <f t="shared" si="11"/>
        <v>-111.75</v>
      </c>
      <c r="P40" s="22">
        <f t="shared" si="12"/>
        <v>-38.25</v>
      </c>
    </row>
    <row r="41" spans="3:16" x14ac:dyDescent="0.3">
      <c r="C41" s="9"/>
      <c r="D41" s="9"/>
      <c r="E41" s="9"/>
    </row>
    <row r="42" spans="3:16" x14ac:dyDescent="0.3">
      <c r="C42" s="16"/>
      <c r="D42" s="16"/>
      <c r="E42" s="9"/>
    </row>
    <row r="43" spans="3:16" x14ac:dyDescent="0.3">
      <c r="C43" s="16"/>
      <c r="D43" s="16"/>
      <c r="E43" s="9"/>
    </row>
    <row r="44" spans="3:16" x14ac:dyDescent="0.3">
      <c r="C44" s="16"/>
      <c r="D44" s="16"/>
      <c r="E44" s="9"/>
    </row>
    <row r="45" spans="3:16" x14ac:dyDescent="0.3">
      <c r="C45" s="16"/>
      <c r="D45" s="16"/>
      <c r="E45" s="9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 Page</vt:lpstr>
      <vt:lpstr>Iron Condor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2020-06-16T12:47:09Z</dcterms:modified>
</cp:coreProperties>
</file>