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Cover Page" sheetId="1" r:id="rId1"/>
    <sheet name="Strategy" sheetId="2" r:id="rId2"/>
    <sheet name="Synthetic Call with Futures" sheetId="4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C25" i="2"/>
  <c r="C21"/>
  <c r="G7"/>
  <c r="G7" i="4"/>
  <c r="J17"/>
  <c r="K17" s="1"/>
  <c r="J18"/>
  <c r="J19"/>
  <c r="J20"/>
  <c r="K20" s="1"/>
  <c r="J21"/>
  <c r="K21" s="1"/>
  <c r="J22"/>
  <c r="J23"/>
  <c r="J24"/>
  <c r="K24" s="1"/>
  <c r="J25"/>
  <c r="K25" s="1"/>
  <c r="J26"/>
  <c r="J27"/>
  <c r="J28"/>
  <c r="K28" s="1"/>
  <c r="J29"/>
  <c r="K29" s="1"/>
  <c r="J30"/>
  <c r="J31"/>
  <c r="J32"/>
  <c r="K32" s="1"/>
  <c r="J33"/>
  <c r="K33" s="1"/>
  <c r="J16"/>
  <c r="K16" s="1"/>
  <c r="K18"/>
  <c r="K19"/>
  <c r="K22"/>
  <c r="K23"/>
  <c r="K26"/>
  <c r="K27"/>
  <c r="K30"/>
  <c r="K31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D17"/>
  <c r="C17"/>
  <c r="C18" s="1"/>
  <c r="H16"/>
  <c r="I16" s="1"/>
  <c r="G16"/>
  <c r="E16"/>
  <c r="D16"/>
  <c r="D10"/>
  <c r="H17" i="2"/>
  <c r="H18"/>
  <c r="H19"/>
  <c r="H20"/>
  <c r="H21"/>
  <c r="H22"/>
  <c r="H23"/>
  <c r="H24"/>
  <c r="H25"/>
  <c r="H26"/>
  <c r="H27"/>
  <c r="H28"/>
  <c r="H29"/>
  <c r="H30"/>
  <c r="H31"/>
  <c r="H32"/>
  <c r="H33"/>
  <c r="H16"/>
  <c r="G16"/>
  <c r="E17"/>
  <c r="E18"/>
  <c r="E19"/>
  <c r="E20"/>
  <c r="E21"/>
  <c r="E22"/>
  <c r="E23"/>
  <c r="E24"/>
  <c r="E25"/>
  <c r="E26"/>
  <c r="E27"/>
  <c r="E28"/>
  <c r="E29"/>
  <c r="E30"/>
  <c r="E31"/>
  <c r="E32"/>
  <c r="E33"/>
  <c r="E16"/>
  <c r="D16"/>
  <c r="D10"/>
  <c r="F16" i="4" l="1"/>
  <c r="F17"/>
  <c r="C19"/>
  <c r="G18"/>
  <c r="I18" s="1"/>
  <c r="D18"/>
  <c r="F18" s="1"/>
  <c r="G17"/>
  <c r="I17" s="1"/>
  <c r="I16" i="2"/>
  <c r="F16"/>
  <c r="C17"/>
  <c r="C20" i="4" l="1"/>
  <c r="G19"/>
  <c r="I19" s="1"/>
  <c r="D19"/>
  <c r="F19" s="1"/>
  <c r="J16" i="2"/>
  <c r="G17"/>
  <c r="I17" s="1"/>
  <c r="D17"/>
  <c r="F17" s="1"/>
  <c r="C18"/>
  <c r="C19"/>
  <c r="C21" i="4" l="1"/>
  <c r="G20"/>
  <c r="I20" s="1"/>
  <c r="D20"/>
  <c r="F20" s="1"/>
  <c r="J17" i="2"/>
  <c r="D19"/>
  <c r="F19" s="1"/>
  <c r="G19"/>
  <c r="I19" s="1"/>
  <c r="G18"/>
  <c r="I18" s="1"/>
  <c r="J18" s="1"/>
  <c r="D18"/>
  <c r="F18" s="1"/>
  <c r="C20"/>
  <c r="C22" i="4" l="1"/>
  <c r="G21"/>
  <c r="I21" s="1"/>
  <c r="D21"/>
  <c r="F21" s="1"/>
  <c r="D20" i="2"/>
  <c r="F20" s="1"/>
  <c r="G20"/>
  <c r="I20" s="1"/>
  <c r="J19"/>
  <c r="C23" i="4" l="1"/>
  <c r="G22"/>
  <c r="I22" s="1"/>
  <c r="D22"/>
  <c r="F22" s="1"/>
  <c r="G21" i="2"/>
  <c r="I21" s="1"/>
  <c r="D21"/>
  <c r="F21" s="1"/>
  <c r="J20"/>
  <c r="C22"/>
  <c r="C23" s="1"/>
  <c r="C24" i="4" l="1"/>
  <c r="G23"/>
  <c r="I23" s="1"/>
  <c r="D23"/>
  <c r="F23" s="1"/>
  <c r="J21" i="2"/>
  <c r="G22"/>
  <c r="I22" s="1"/>
  <c r="D22"/>
  <c r="F22" s="1"/>
  <c r="C25" i="4" l="1"/>
  <c r="G24"/>
  <c r="I24" s="1"/>
  <c r="D24"/>
  <c r="F24" s="1"/>
  <c r="J22" i="2"/>
  <c r="D23"/>
  <c r="F23" s="1"/>
  <c r="G23"/>
  <c r="I23" s="1"/>
  <c r="C24"/>
  <c r="C26" i="4" l="1"/>
  <c r="G25"/>
  <c r="I25" s="1"/>
  <c r="D25"/>
  <c r="F25" s="1"/>
  <c r="D24" i="2"/>
  <c r="F24" s="1"/>
  <c r="G24"/>
  <c r="I24" s="1"/>
  <c r="J23"/>
  <c r="C27" i="4" l="1"/>
  <c r="G26"/>
  <c r="I26" s="1"/>
  <c r="D26"/>
  <c r="F26" s="1"/>
  <c r="C26" i="2"/>
  <c r="G25"/>
  <c r="I25" s="1"/>
  <c r="D25"/>
  <c r="F25" s="1"/>
  <c r="J24"/>
  <c r="J25" l="1"/>
  <c r="C28" i="4"/>
  <c r="G27"/>
  <c r="I27" s="1"/>
  <c r="D27"/>
  <c r="F27" s="1"/>
  <c r="G26" i="2"/>
  <c r="I26" s="1"/>
  <c r="D26"/>
  <c r="F26" s="1"/>
  <c r="C27"/>
  <c r="C29" i="4" l="1"/>
  <c r="G28"/>
  <c r="I28" s="1"/>
  <c r="D28"/>
  <c r="F28" s="1"/>
  <c r="C28" i="2"/>
  <c r="D27"/>
  <c r="F27" s="1"/>
  <c r="G27"/>
  <c r="I27" s="1"/>
  <c r="J26"/>
  <c r="C30" i="4" l="1"/>
  <c r="G29"/>
  <c r="I29" s="1"/>
  <c r="D29"/>
  <c r="F29" s="1"/>
  <c r="D28" i="2"/>
  <c r="F28" s="1"/>
  <c r="G28"/>
  <c r="I28" s="1"/>
  <c r="C29"/>
  <c r="J27"/>
  <c r="C31" i="4" l="1"/>
  <c r="G30"/>
  <c r="I30" s="1"/>
  <c r="D30"/>
  <c r="F30" s="1"/>
  <c r="G29" i="2"/>
  <c r="I29" s="1"/>
  <c r="D29"/>
  <c r="F29" s="1"/>
  <c r="C30"/>
  <c r="J28"/>
  <c r="C32" i="4" l="1"/>
  <c r="G31"/>
  <c r="I31" s="1"/>
  <c r="D31"/>
  <c r="F31" s="1"/>
  <c r="J29" i="2"/>
  <c r="G30"/>
  <c r="I30" s="1"/>
  <c r="D30"/>
  <c r="F30" s="1"/>
  <c r="C31"/>
  <c r="C33" i="4" l="1"/>
  <c r="G32"/>
  <c r="I32" s="1"/>
  <c r="D32"/>
  <c r="F32" s="1"/>
  <c r="J30" i="2"/>
  <c r="D31"/>
  <c r="F31" s="1"/>
  <c r="G31"/>
  <c r="I31" s="1"/>
  <c r="C32"/>
  <c r="G33" i="4" l="1"/>
  <c r="I33" s="1"/>
  <c r="D33"/>
  <c r="F33" s="1"/>
  <c r="J31" i="2"/>
  <c r="D32"/>
  <c r="F32" s="1"/>
  <c r="G32"/>
  <c r="I32" s="1"/>
  <c r="C33"/>
  <c r="J32" l="1"/>
  <c r="G33"/>
  <c r="I33" s="1"/>
  <c r="D33"/>
  <c r="F33" s="1"/>
  <c r="J33" l="1"/>
</calcChain>
</file>

<file path=xl/sharedStrings.xml><?xml version="1.0" encoding="utf-8"?>
<sst xmlns="http://schemas.openxmlformats.org/spreadsheetml/2006/main" count="68" uniqueCount="35">
  <si>
    <t>Strategy Name</t>
  </si>
  <si>
    <t>Number of option legs</t>
  </si>
  <si>
    <t>Direction</t>
  </si>
  <si>
    <t>Particular</t>
  </si>
  <si>
    <t>Value</t>
  </si>
  <si>
    <t>Underlying</t>
  </si>
  <si>
    <t>Nifty</t>
  </si>
  <si>
    <t>Premium Paid</t>
  </si>
  <si>
    <t>Spot Price</t>
  </si>
  <si>
    <t>Calculations</t>
  </si>
  <si>
    <t>Market Expiry</t>
  </si>
  <si>
    <t>PP</t>
  </si>
  <si>
    <t>PR</t>
  </si>
  <si>
    <t>Premium Received</t>
  </si>
  <si>
    <t>Legend</t>
  </si>
  <si>
    <t>Bullish</t>
  </si>
  <si>
    <t>Payoff</t>
  </si>
  <si>
    <t>Net Payoff</t>
  </si>
  <si>
    <t>Long Call (ATM)</t>
  </si>
  <si>
    <t>Long Call Debit for Long Call</t>
  </si>
  <si>
    <t>Debit for Short Put</t>
  </si>
  <si>
    <t>Net Premium</t>
  </si>
  <si>
    <t>CE_IV (ATM)</t>
  </si>
  <si>
    <t>Synthetic Call</t>
  </si>
  <si>
    <t>Two</t>
  </si>
  <si>
    <t>Spread</t>
  </si>
  <si>
    <t>Synthetic Call with Futures</t>
  </si>
  <si>
    <t>Breakeven</t>
  </si>
  <si>
    <t>Short PUT (ATM)</t>
  </si>
  <si>
    <t>PE_IV (ATM)</t>
  </si>
  <si>
    <t>PE_IV(ATM)</t>
  </si>
  <si>
    <t>Call Option intrinsic value</t>
  </si>
  <si>
    <t>Put option intrinsic value</t>
  </si>
  <si>
    <t>Short Futures</t>
  </si>
  <si>
    <t>Short Fut Payoff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</si>
</sst>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/>
    <xf numFmtId="0" fontId="0" fillId="0" borderId="8" xfId="0" applyFill="1" applyBorder="1"/>
    <xf numFmtId="0" fontId="5" fillId="0" borderId="0" xfId="0" applyFont="1"/>
    <xf numFmtId="0" fontId="6" fillId="0" borderId="0" xfId="0" applyFont="1"/>
    <xf numFmtId="0" fontId="3" fillId="0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0" fillId="0" borderId="0" xfId="0" applyBorder="1" applyAlignment="1">
      <alignment horizontal="left"/>
    </xf>
    <xf numFmtId="0" fontId="0" fillId="0" borderId="5" xfId="0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Synthetic Call Payoff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Strategy!$J$15</c:f>
              <c:strCache>
                <c:ptCount val="1"/>
                <c:pt idx="0">
                  <c:v>Net Payoff</c:v>
                </c:pt>
              </c:strCache>
            </c:strRef>
          </c:tx>
          <c:marker>
            <c:symbol val="none"/>
          </c:marker>
          <c:cat>
            <c:numRef>
              <c:f>Strategy!$C$16:$C$33</c:f>
              <c:numCache>
                <c:formatCode>General</c:formatCode>
                <c:ptCount val="18"/>
                <c:pt idx="0">
                  <c:v>6700</c:v>
                </c:pt>
                <c:pt idx="1">
                  <c:v>6800</c:v>
                </c:pt>
                <c:pt idx="2">
                  <c:v>6900</c:v>
                </c:pt>
                <c:pt idx="3">
                  <c:v>7000</c:v>
                </c:pt>
                <c:pt idx="4">
                  <c:v>7100</c:v>
                </c:pt>
                <c:pt idx="5">
                  <c:v>7200</c:v>
                </c:pt>
                <c:pt idx="6">
                  <c:v>7300</c:v>
                </c:pt>
                <c:pt idx="7">
                  <c:v>7400</c:v>
                </c:pt>
                <c:pt idx="8">
                  <c:v>7500</c:v>
                </c:pt>
                <c:pt idx="9">
                  <c:v>7600</c:v>
                </c:pt>
                <c:pt idx="10">
                  <c:v>7700</c:v>
                </c:pt>
                <c:pt idx="11">
                  <c:v>7800</c:v>
                </c:pt>
                <c:pt idx="12">
                  <c:v>7900</c:v>
                </c:pt>
                <c:pt idx="13">
                  <c:v>8000</c:v>
                </c:pt>
                <c:pt idx="14">
                  <c:v>8100</c:v>
                </c:pt>
                <c:pt idx="15">
                  <c:v>8200</c:v>
                </c:pt>
                <c:pt idx="16">
                  <c:v>8300</c:v>
                </c:pt>
                <c:pt idx="17">
                  <c:v>8400</c:v>
                </c:pt>
              </c:numCache>
            </c:numRef>
          </c:cat>
          <c:val>
            <c:numRef>
              <c:f>Strategy!$J$16:$J$33</c:f>
              <c:numCache>
                <c:formatCode>General</c:formatCode>
                <c:ptCount val="18"/>
                <c:pt idx="0">
                  <c:v>-727</c:v>
                </c:pt>
                <c:pt idx="1">
                  <c:v>-627</c:v>
                </c:pt>
                <c:pt idx="2">
                  <c:v>-527</c:v>
                </c:pt>
                <c:pt idx="3">
                  <c:v>-427</c:v>
                </c:pt>
                <c:pt idx="4">
                  <c:v>-327</c:v>
                </c:pt>
                <c:pt idx="5">
                  <c:v>-227</c:v>
                </c:pt>
                <c:pt idx="6">
                  <c:v>-127</c:v>
                </c:pt>
                <c:pt idx="7">
                  <c:v>-27</c:v>
                </c:pt>
                <c:pt idx="8">
                  <c:v>73</c:v>
                </c:pt>
                <c:pt idx="9">
                  <c:v>173</c:v>
                </c:pt>
                <c:pt idx="10">
                  <c:v>273</c:v>
                </c:pt>
                <c:pt idx="11">
                  <c:v>373</c:v>
                </c:pt>
                <c:pt idx="12">
                  <c:v>473</c:v>
                </c:pt>
                <c:pt idx="13">
                  <c:v>573</c:v>
                </c:pt>
                <c:pt idx="14">
                  <c:v>673</c:v>
                </c:pt>
                <c:pt idx="15">
                  <c:v>773</c:v>
                </c:pt>
                <c:pt idx="16">
                  <c:v>873</c:v>
                </c:pt>
                <c:pt idx="17">
                  <c:v>973</c:v>
                </c:pt>
              </c:numCache>
            </c:numRef>
          </c:val>
        </c:ser>
        <c:marker val="1"/>
        <c:axId val="126895616"/>
        <c:axId val="126897152"/>
      </c:lineChart>
      <c:catAx>
        <c:axId val="126895616"/>
        <c:scaling>
          <c:orientation val="minMax"/>
        </c:scaling>
        <c:axPos val="b"/>
        <c:numFmt formatCode="General" sourceLinked="1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26897152"/>
        <c:crosses val="autoZero"/>
        <c:auto val="1"/>
        <c:lblAlgn val="ctr"/>
        <c:lblOffset val="100"/>
      </c:catAx>
      <c:valAx>
        <c:axId val="126897152"/>
        <c:scaling>
          <c:orientation val="minMax"/>
        </c:scaling>
        <c:axPos val="l"/>
        <c:majorGridlines>
          <c:spPr>
            <a:ln>
              <a:solidFill>
                <a:srgbClr val="4F81BD">
                  <a:alpha val="10000"/>
                </a:srgbClr>
              </a:solidFill>
            </a:ln>
          </c:spPr>
        </c:majorGridlines>
        <c:numFmt formatCode="General" sourceLinked="1"/>
        <c:tickLblPos val="nextTo"/>
        <c:crossAx val="12689561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3</xdr:col>
      <xdr:colOff>1241974</xdr:colOff>
      <xdr:row>2</xdr:row>
      <xdr:rowOff>142875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1594399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435428</xdr:colOff>
      <xdr:row>14</xdr:row>
      <xdr:rowOff>13606</xdr:rowOff>
    </xdr:from>
    <xdr:to>
      <xdr:col>18</xdr:col>
      <xdr:colOff>503464</xdr:colOff>
      <xdr:row>32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>
      <selection activeCell="E7" sqref="E7"/>
    </sheetView>
  </sheetViews>
  <sheetFormatPr defaultColWidth="0" defaultRowHeight="15" zeroHeight="1"/>
  <cols>
    <col min="1" max="2" width="1.85546875" customWidth="1"/>
    <col min="3" max="3" width="2.28515625" customWidth="1"/>
    <col min="4" max="4" width="28.140625" customWidth="1"/>
    <col min="5" max="5" width="20" bestFit="1" customWidth="1"/>
    <col min="6" max="10" width="9.140625" customWidth="1"/>
    <col min="11" max="16384" width="9.140625" hidden="1"/>
  </cols>
  <sheetData>
    <row r="1" spans="3:5"/>
    <row r="2" spans="3:5"/>
    <row r="3" spans="3:5"/>
    <row r="4" spans="3:5"/>
    <row r="5" spans="3:5">
      <c r="C5" s="1"/>
      <c r="D5" s="7" t="s">
        <v>0</v>
      </c>
      <c r="E5" s="4" t="s">
        <v>23</v>
      </c>
    </row>
    <row r="6" spans="3:5">
      <c r="D6" s="8" t="s">
        <v>1</v>
      </c>
      <c r="E6" s="5" t="s">
        <v>24</v>
      </c>
    </row>
    <row r="7" spans="3:5">
      <c r="D7" s="9" t="s">
        <v>2</v>
      </c>
      <c r="E7" s="6" t="s">
        <v>15</v>
      </c>
    </row>
    <row r="8" spans="3:5"/>
    <row r="9" spans="3:5"/>
    <row r="10" spans="3:5"/>
    <row r="11" spans="3: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showGridLines="0" topLeftCell="A6" zoomScale="70" zoomScaleNormal="70" workbookViewId="0">
      <selection activeCell="C37" sqref="C37:E40"/>
    </sheetView>
  </sheetViews>
  <sheetFormatPr defaultRowHeight="15"/>
  <cols>
    <col min="1" max="1" width="1.42578125" customWidth="1"/>
    <col min="2" max="2" width="1.85546875" customWidth="1"/>
    <col min="3" max="3" width="33.140625" customWidth="1"/>
    <col min="4" max="4" width="15.28515625" customWidth="1"/>
    <col min="5" max="5" width="13.5703125" customWidth="1"/>
    <col min="6" max="6" width="13.85546875" customWidth="1"/>
    <col min="7" max="7" width="18" customWidth="1"/>
    <col min="8" max="9" width="10.5703125" customWidth="1"/>
    <col min="10" max="10" width="14.85546875" customWidth="1"/>
  </cols>
  <sheetData>
    <row r="1" spans="1:10" ht="18.75">
      <c r="A1" s="30" t="s">
        <v>23</v>
      </c>
    </row>
    <row r="2" spans="1:10" ht="6.75" customHeight="1"/>
    <row r="3" spans="1:10">
      <c r="C3" s="12" t="s">
        <v>3</v>
      </c>
      <c r="D3" s="13" t="s">
        <v>4</v>
      </c>
      <c r="F3" s="11"/>
    </row>
    <row r="4" spans="1:10">
      <c r="C4" s="2" t="s">
        <v>5</v>
      </c>
      <c r="D4" s="14" t="s">
        <v>6</v>
      </c>
    </row>
    <row r="5" spans="1:10">
      <c r="C5" s="2" t="s">
        <v>8</v>
      </c>
      <c r="D5" s="14">
        <v>7389</v>
      </c>
    </row>
    <row r="6" spans="1:10">
      <c r="C6" s="2" t="s">
        <v>18</v>
      </c>
      <c r="D6" s="14">
        <v>7400</v>
      </c>
    </row>
    <row r="7" spans="1:10">
      <c r="C7" s="2" t="s">
        <v>28</v>
      </c>
      <c r="D7" s="14">
        <v>7400</v>
      </c>
      <c r="F7" s="37" t="s">
        <v>27</v>
      </c>
      <c r="G7" s="38">
        <f>D6-D10</f>
        <v>7427</v>
      </c>
    </row>
    <row r="8" spans="1:10">
      <c r="C8" s="2" t="s">
        <v>19</v>
      </c>
      <c r="D8" s="14">
        <v>107</v>
      </c>
    </row>
    <row r="9" spans="1:10">
      <c r="C9" s="2" t="s">
        <v>20</v>
      </c>
      <c r="D9" s="14">
        <v>80</v>
      </c>
    </row>
    <row r="10" spans="1:10">
      <c r="C10" s="3" t="s">
        <v>21</v>
      </c>
      <c r="D10" s="15">
        <f>D9-D8</f>
        <v>-27</v>
      </c>
    </row>
    <row r="11" spans="1:10">
      <c r="C11" s="28"/>
      <c r="D11" s="35"/>
      <c r="F11" s="28"/>
      <c r="G11" s="10"/>
      <c r="H11" s="10"/>
    </row>
    <row r="12" spans="1:10">
      <c r="C12" s="28"/>
      <c r="D12" s="35"/>
      <c r="F12" s="28"/>
      <c r="G12" s="10"/>
      <c r="H12" s="10"/>
    </row>
    <row r="13" spans="1:10">
      <c r="C13" s="10"/>
      <c r="D13" s="10"/>
    </row>
    <row r="14" spans="1:10" ht="15.75">
      <c r="A14" s="31" t="s">
        <v>9</v>
      </c>
    </row>
    <row r="15" spans="1:10">
      <c r="C15" s="23" t="s">
        <v>10</v>
      </c>
      <c r="D15" s="24" t="s">
        <v>22</v>
      </c>
      <c r="E15" s="24" t="s">
        <v>11</v>
      </c>
      <c r="F15" s="24" t="s">
        <v>16</v>
      </c>
      <c r="G15" s="24" t="s">
        <v>29</v>
      </c>
      <c r="H15" s="24" t="s">
        <v>12</v>
      </c>
      <c r="I15" s="24" t="s">
        <v>16</v>
      </c>
      <c r="J15" s="39" t="s">
        <v>17</v>
      </c>
    </row>
    <row r="16" spans="1:10">
      <c r="C16" s="25">
        <v>6700</v>
      </c>
      <c r="D16" s="16">
        <f>IF(C16-$D$6&lt;0,0,C16-$D$6)</f>
        <v>0</v>
      </c>
      <c r="E16" s="16">
        <f>$D$8</f>
        <v>107</v>
      </c>
      <c r="F16" s="16">
        <f>D16-E16</f>
        <v>-107</v>
      </c>
      <c r="G16" s="16">
        <f>IF($D$7-C16&lt;0,0,$D$7-C16)</f>
        <v>700</v>
      </c>
      <c r="H16" s="16">
        <f>$D$9</f>
        <v>80</v>
      </c>
      <c r="I16" s="16">
        <f>H16-G16</f>
        <v>-620</v>
      </c>
      <c r="J16" s="5">
        <f>I16+F16</f>
        <v>-727</v>
      </c>
    </row>
    <row r="17" spans="3:10">
      <c r="C17" s="25">
        <f>C16+100</f>
        <v>6800</v>
      </c>
      <c r="D17" s="16">
        <f t="shared" ref="D17:D33" si="0">IF(C17-$D$6&lt;0,0,C17-$D$6)</f>
        <v>0</v>
      </c>
      <c r="E17" s="16">
        <f t="shared" ref="E17:E33" si="1">$D$8</f>
        <v>107</v>
      </c>
      <c r="F17" s="16">
        <f t="shared" ref="F17:F33" si="2">D17-E17</f>
        <v>-107</v>
      </c>
      <c r="G17" s="16">
        <f t="shared" ref="G17:G33" si="3">IF($D$7-C17&lt;0,0,$D$7-C17)</f>
        <v>600</v>
      </c>
      <c r="H17" s="16">
        <f t="shared" ref="H17:H33" si="4">$D$9</f>
        <v>80</v>
      </c>
      <c r="I17" s="16">
        <f t="shared" ref="I17:I33" si="5">H17-G17</f>
        <v>-520</v>
      </c>
      <c r="J17" s="5">
        <f t="shared" ref="J17:J33" si="6">I17+F17</f>
        <v>-627</v>
      </c>
    </row>
    <row r="18" spans="3:10">
      <c r="C18" s="25">
        <f>C17+100</f>
        <v>6900</v>
      </c>
      <c r="D18" s="16">
        <f t="shared" si="0"/>
        <v>0</v>
      </c>
      <c r="E18" s="16">
        <f t="shared" si="1"/>
        <v>107</v>
      </c>
      <c r="F18" s="16">
        <f t="shared" si="2"/>
        <v>-107</v>
      </c>
      <c r="G18" s="16">
        <f t="shared" si="3"/>
        <v>500</v>
      </c>
      <c r="H18" s="16">
        <f t="shared" si="4"/>
        <v>80</v>
      </c>
      <c r="I18" s="16">
        <f t="shared" si="5"/>
        <v>-420</v>
      </c>
      <c r="J18" s="5">
        <f t="shared" si="6"/>
        <v>-527</v>
      </c>
    </row>
    <row r="19" spans="3:10">
      <c r="C19" s="25">
        <f>C18+100</f>
        <v>7000</v>
      </c>
      <c r="D19" s="16">
        <f t="shared" si="0"/>
        <v>0</v>
      </c>
      <c r="E19" s="16">
        <f t="shared" si="1"/>
        <v>107</v>
      </c>
      <c r="F19" s="16">
        <f t="shared" si="2"/>
        <v>-107</v>
      </c>
      <c r="G19" s="16">
        <f t="shared" si="3"/>
        <v>400</v>
      </c>
      <c r="H19" s="16">
        <f t="shared" si="4"/>
        <v>80</v>
      </c>
      <c r="I19" s="16">
        <f t="shared" si="5"/>
        <v>-320</v>
      </c>
      <c r="J19" s="5">
        <f t="shared" si="6"/>
        <v>-427</v>
      </c>
    </row>
    <row r="20" spans="3:10">
      <c r="C20" s="25">
        <f t="shared" ref="C20:C33" si="7">C19+100</f>
        <v>7100</v>
      </c>
      <c r="D20" s="16">
        <f t="shared" si="0"/>
        <v>0</v>
      </c>
      <c r="E20" s="16">
        <f t="shared" si="1"/>
        <v>107</v>
      </c>
      <c r="F20" s="16">
        <f t="shared" si="2"/>
        <v>-107</v>
      </c>
      <c r="G20" s="16">
        <f t="shared" si="3"/>
        <v>300</v>
      </c>
      <c r="H20" s="16">
        <f t="shared" si="4"/>
        <v>80</v>
      </c>
      <c r="I20" s="16">
        <f t="shared" si="5"/>
        <v>-220</v>
      </c>
      <c r="J20" s="5">
        <f t="shared" si="6"/>
        <v>-327</v>
      </c>
    </row>
    <row r="21" spans="3:10">
      <c r="C21" s="25">
        <f t="shared" si="7"/>
        <v>7200</v>
      </c>
      <c r="D21" s="16">
        <f t="shared" si="0"/>
        <v>0</v>
      </c>
      <c r="E21" s="16">
        <f t="shared" si="1"/>
        <v>107</v>
      </c>
      <c r="F21" s="16">
        <f t="shared" si="2"/>
        <v>-107</v>
      </c>
      <c r="G21" s="16">
        <f t="shared" si="3"/>
        <v>200</v>
      </c>
      <c r="H21" s="16">
        <f t="shared" si="4"/>
        <v>80</v>
      </c>
      <c r="I21" s="16">
        <f t="shared" si="5"/>
        <v>-120</v>
      </c>
      <c r="J21" s="5">
        <f t="shared" si="6"/>
        <v>-227</v>
      </c>
    </row>
    <row r="22" spans="3:10">
      <c r="C22" s="25">
        <f>C21+100</f>
        <v>7300</v>
      </c>
      <c r="D22" s="16">
        <f t="shared" si="0"/>
        <v>0</v>
      </c>
      <c r="E22" s="16">
        <f t="shared" si="1"/>
        <v>107</v>
      </c>
      <c r="F22" s="16">
        <f t="shared" si="2"/>
        <v>-107</v>
      </c>
      <c r="G22" s="16">
        <f t="shared" si="3"/>
        <v>100</v>
      </c>
      <c r="H22" s="16">
        <f t="shared" si="4"/>
        <v>80</v>
      </c>
      <c r="I22" s="16">
        <f t="shared" si="5"/>
        <v>-20</v>
      </c>
      <c r="J22" s="5">
        <f t="shared" si="6"/>
        <v>-127</v>
      </c>
    </row>
    <row r="23" spans="3:10">
      <c r="C23" s="25">
        <f t="shared" si="7"/>
        <v>7400</v>
      </c>
      <c r="D23" s="16">
        <f t="shared" si="0"/>
        <v>0</v>
      </c>
      <c r="E23" s="16">
        <f t="shared" si="1"/>
        <v>107</v>
      </c>
      <c r="F23" s="16">
        <f t="shared" si="2"/>
        <v>-107</v>
      </c>
      <c r="G23" s="16">
        <f t="shared" si="3"/>
        <v>0</v>
      </c>
      <c r="H23" s="16">
        <f t="shared" si="4"/>
        <v>80</v>
      </c>
      <c r="I23" s="16">
        <f t="shared" si="5"/>
        <v>80</v>
      </c>
      <c r="J23" s="5">
        <f t="shared" si="6"/>
        <v>-27</v>
      </c>
    </row>
    <row r="24" spans="3:10">
      <c r="C24" s="25">
        <f>C23+100</f>
        <v>7500</v>
      </c>
      <c r="D24" s="16">
        <f t="shared" si="0"/>
        <v>100</v>
      </c>
      <c r="E24" s="16">
        <f t="shared" si="1"/>
        <v>107</v>
      </c>
      <c r="F24" s="16">
        <f t="shared" si="2"/>
        <v>-7</v>
      </c>
      <c r="G24" s="16">
        <f t="shared" si="3"/>
        <v>0</v>
      </c>
      <c r="H24" s="16">
        <f t="shared" si="4"/>
        <v>80</v>
      </c>
      <c r="I24" s="16">
        <f t="shared" si="5"/>
        <v>80</v>
      </c>
      <c r="J24" s="5">
        <f t="shared" si="6"/>
        <v>73</v>
      </c>
    </row>
    <row r="25" spans="3:10">
      <c r="C25" s="25">
        <f>C24+100</f>
        <v>7600</v>
      </c>
      <c r="D25" s="16">
        <f t="shared" si="0"/>
        <v>200</v>
      </c>
      <c r="E25" s="16">
        <f t="shared" si="1"/>
        <v>107</v>
      </c>
      <c r="F25" s="16">
        <f t="shared" si="2"/>
        <v>93</v>
      </c>
      <c r="G25" s="16">
        <f t="shared" si="3"/>
        <v>0</v>
      </c>
      <c r="H25" s="16">
        <f t="shared" si="4"/>
        <v>80</v>
      </c>
      <c r="I25" s="16">
        <f t="shared" si="5"/>
        <v>80</v>
      </c>
      <c r="J25" s="5">
        <f t="shared" si="6"/>
        <v>173</v>
      </c>
    </row>
    <row r="26" spans="3:10">
      <c r="C26" s="25">
        <f t="shared" si="7"/>
        <v>7700</v>
      </c>
      <c r="D26" s="16">
        <f t="shared" si="0"/>
        <v>300</v>
      </c>
      <c r="E26" s="16">
        <f t="shared" si="1"/>
        <v>107</v>
      </c>
      <c r="F26" s="16">
        <f t="shared" si="2"/>
        <v>193</v>
      </c>
      <c r="G26" s="16">
        <f t="shared" si="3"/>
        <v>0</v>
      </c>
      <c r="H26" s="16">
        <f t="shared" si="4"/>
        <v>80</v>
      </c>
      <c r="I26" s="16">
        <f t="shared" si="5"/>
        <v>80</v>
      </c>
      <c r="J26" s="5">
        <f t="shared" si="6"/>
        <v>273</v>
      </c>
    </row>
    <row r="27" spans="3:10">
      <c r="C27" s="25">
        <f t="shared" si="7"/>
        <v>7800</v>
      </c>
      <c r="D27" s="16">
        <f t="shared" si="0"/>
        <v>400</v>
      </c>
      <c r="E27" s="16">
        <f t="shared" si="1"/>
        <v>107</v>
      </c>
      <c r="F27" s="16">
        <f t="shared" si="2"/>
        <v>293</v>
      </c>
      <c r="G27" s="16">
        <f t="shared" si="3"/>
        <v>0</v>
      </c>
      <c r="H27" s="16">
        <f t="shared" si="4"/>
        <v>80</v>
      </c>
      <c r="I27" s="16">
        <f t="shared" si="5"/>
        <v>80</v>
      </c>
      <c r="J27" s="5">
        <f t="shared" si="6"/>
        <v>373</v>
      </c>
    </row>
    <row r="28" spans="3:10">
      <c r="C28" s="25">
        <f t="shared" si="7"/>
        <v>7900</v>
      </c>
      <c r="D28" s="16">
        <f t="shared" si="0"/>
        <v>500</v>
      </c>
      <c r="E28" s="16">
        <f t="shared" si="1"/>
        <v>107</v>
      </c>
      <c r="F28" s="16">
        <f t="shared" si="2"/>
        <v>393</v>
      </c>
      <c r="G28" s="16">
        <f t="shared" si="3"/>
        <v>0</v>
      </c>
      <c r="H28" s="16">
        <f t="shared" si="4"/>
        <v>80</v>
      </c>
      <c r="I28" s="16">
        <f t="shared" si="5"/>
        <v>80</v>
      </c>
      <c r="J28" s="5">
        <f t="shared" si="6"/>
        <v>473</v>
      </c>
    </row>
    <row r="29" spans="3:10">
      <c r="C29" s="25">
        <f t="shared" si="7"/>
        <v>8000</v>
      </c>
      <c r="D29" s="16">
        <f t="shared" si="0"/>
        <v>600</v>
      </c>
      <c r="E29" s="16">
        <f t="shared" si="1"/>
        <v>107</v>
      </c>
      <c r="F29" s="16">
        <f t="shared" si="2"/>
        <v>493</v>
      </c>
      <c r="G29" s="16">
        <f t="shared" si="3"/>
        <v>0</v>
      </c>
      <c r="H29" s="16">
        <f t="shared" si="4"/>
        <v>80</v>
      </c>
      <c r="I29" s="16">
        <f t="shared" si="5"/>
        <v>80</v>
      </c>
      <c r="J29" s="5">
        <f t="shared" si="6"/>
        <v>573</v>
      </c>
    </row>
    <row r="30" spans="3:10">
      <c r="C30" s="25">
        <f t="shared" si="7"/>
        <v>8100</v>
      </c>
      <c r="D30" s="16">
        <f t="shared" si="0"/>
        <v>700</v>
      </c>
      <c r="E30" s="16">
        <f t="shared" si="1"/>
        <v>107</v>
      </c>
      <c r="F30" s="16">
        <f t="shared" si="2"/>
        <v>593</v>
      </c>
      <c r="G30" s="16">
        <f t="shared" si="3"/>
        <v>0</v>
      </c>
      <c r="H30" s="16">
        <f t="shared" si="4"/>
        <v>80</v>
      </c>
      <c r="I30" s="16">
        <f t="shared" si="5"/>
        <v>80</v>
      </c>
      <c r="J30" s="5">
        <f t="shared" si="6"/>
        <v>673</v>
      </c>
    </row>
    <row r="31" spans="3:10">
      <c r="C31" s="25">
        <f t="shared" si="7"/>
        <v>8200</v>
      </c>
      <c r="D31" s="16">
        <f t="shared" si="0"/>
        <v>800</v>
      </c>
      <c r="E31" s="16">
        <f t="shared" si="1"/>
        <v>107</v>
      </c>
      <c r="F31" s="16">
        <f t="shared" si="2"/>
        <v>693</v>
      </c>
      <c r="G31" s="16">
        <f t="shared" si="3"/>
        <v>0</v>
      </c>
      <c r="H31" s="16">
        <f t="shared" si="4"/>
        <v>80</v>
      </c>
      <c r="I31" s="16">
        <f t="shared" si="5"/>
        <v>80</v>
      </c>
      <c r="J31" s="5">
        <f t="shared" si="6"/>
        <v>773</v>
      </c>
    </row>
    <row r="32" spans="3:10">
      <c r="C32" s="25">
        <f t="shared" si="7"/>
        <v>8300</v>
      </c>
      <c r="D32" s="16">
        <f t="shared" si="0"/>
        <v>900</v>
      </c>
      <c r="E32" s="16">
        <f t="shared" si="1"/>
        <v>107</v>
      </c>
      <c r="F32" s="16">
        <f t="shared" si="2"/>
        <v>793</v>
      </c>
      <c r="G32" s="16">
        <f t="shared" si="3"/>
        <v>0</v>
      </c>
      <c r="H32" s="16">
        <f t="shared" si="4"/>
        <v>80</v>
      </c>
      <c r="I32" s="16">
        <f t="shared" si="5"/>
        <v>80</v>
      </c>
      <c r="J32" s="5">
        <f t="shared" si="6"/>
        <v>873</v>
      </c>
    </row>
    <row r="33" spans="3:10">
      <c r="C33" s="26">
        <f t="shared" si="7"/>
        <v>8400</v>
      </c>
      <c r="D33" s="27">
        <f t="shared" si="0"/>
        <v>1000</v>
      </c>
      <c r="E33" s="27">
        <f t="shared" si="1"/>
        <v>107</v>
      </c>
      <c r="F33" s="27">
        <f t="shared" si="2"/>
        <v>893</v>
      </c>
      <c r="G33" s="27">
        <f t="shared" si="3"/>
        <v>0</v>
      </c>
      <c r="H33" s="27">
        <f t="shared" si="4"/>
        <v>80</v>
      </c>
      <c r="I33" s="27">
        <f t="shared" si="5"/>
        <v>80</v>
      </c>
      <c r="J33" s="6">
        <f t="shared" si="6"/>
        <v>973</v>
      </c>
    </row>
    <row r="34" spans="3:10">
      <c r="C34" s="16"/>
      <c r="D34" s="16"/>
      <c r="E34" s="16"/>
      <c r="F34" s="16"/>
      <c r="G34" s="16"/>
      <c r="H34" s="16"/>
      <c r="I34" s="16"/>
    </row>
    <row r="36" spans="3:10">
      <c r="C36" s="22" t="s">
        <v>14</v>
      </c>
    </row>
    <row r="37" spans="3:10">
      <c r="C37" s="17" t="s">
        <v>22</v>
      </c>
      <c r="D37" s="18" t="s">
        <v>31</v>
      </c>
      <c r="E37" s="19"/>
    </row>
    <row r="38" spans="3:10">
      <c r="C38" s="2" t="s">
        <v>11</v>
      </c>
      <c r="D38" s="10" t="s">
        <v>7</v>
      </c>
      <c r="E38" s="20"/>
    </row>
    <row r="39" spans="3:10">
      <c r="C39" s="2" t="s">
        <v>30</v>
      </c>
      <c r="D39" s="10" t="s">
        <v>32</v>
      </c>
      <c r="E39" s="20"/>
    </row>
    <row r="40" spans="3:10">
      <c r="C40" s="3" t="s">
        <v>12</v>
      </c>
      <c r="D40" s="29" t="s">
        <v>13</v>
      </c>
      <c r="E40" s="21"/>
    </row>
    <row r="41" spans="3:10">
      <c r="C41" s="10"/>
      <c r="D41" s="28"/>
      <c r="E41" s="10"/>
    </row>
    <row r="42" spans="3:10">
      <c r="C42" s="10"/>
      <c r="D42" s="10"/>
      <c r="E42" s="10"/>
    </row>
    <row r="43" spans="3:10">
      <c r="C43" s="28"/>
      <c r="D43" s="28"/>
      <c r="E43" s="10"/>
    </row>
    <row r="44" spans="3:10">
      <c r="C44" s="28"/>
      <c r="D44" s="28"/>
      <c r="E44" s="10"/>
    </row>
    <row r="45" spans="3:10">
      <c r="C45" s="28"/>
      <c r="D45" s="28"/>
      <c r="E45" s="10"/>
    </row>
    <row r="46" spans="3:10">
      <c r="C46" s="28"/>
      <c r="D46" s="28"/>
      <c r="E46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="70" zoomScaleNormal="70" workbookViewId="0">
      <selection activeCell="L43" sqref="L43"/>
    </sheetView>
  </sheetViews>
  <sheetFormatPr defaultRowHeight="15"/>
  <cols>
    <col min="1" max="1" width="1.42578125" customWidth="1"/>
    <col min="2" max="2" width="1.85546875" customWidth="1"/>
    <col min="3" max="3" width="33.140625" customWidth="1"/>
    <col min="4" max="4" width="15.28515625" customWidth="1"/>
    <col min="5" max="5" width="13.5703125" customWidth="1"/>
    <col min="6" max="6" width="13.85546875" customWidth="1"/>
    <col min="7" max="7" width="18" customWidth="1"/>
    <col min="8" max="9" width="10.5703125" customWidth="1"/>
    <col min="10" max="10" width="19.42578125" customWidth="1"/>
    <col min="11" max="11" width="14.85546875" customWidth="1"/>
  </cols>
  <sheetData>
    <row r="1" spans="1:11" ht="18.75">
      <c r="A1" s="30" t="s">
        <v>26</v>
      </c>
    </row>
    <row r="2" spans="1:11" ht="6.75" customHeight="1"/>
    <row r="3" spans="1:11">
      <c r="C3" s="12" t="s">
        <v>3</v>
      </c>
      <c r="D3" s="13" t="s">
        <v>4</v>
      </c>
      <c r="F3" s="11"/>
    </row>
    <row r="4" spans="1:11">
      <c r="C4" s="2" t="s">
        <v>5</v>
      </c>
      <c r="D4" s="14" t="s">
        <v>6</v>
      </c>
    </row>
    <row r="5" spans="1:11">
      <c r="C5" s="2" t="s">
        <v>8</v>
      </c>
      <c r="D5" s="14">
        <v>7299</v>
      </c>
    </row>
    <row r="6" spans="1:11">
      <c r="C6" s="2" t="s">
        <v>18</v>
      </c>
      <c r="D6" s="14">
        <v>7300</v>
      </c>
    </row>
    <row r="7" spans="1:11">
      <c r="C7" s="2" t="s">
        <v>28</v>
      </c>
      <c r="D7" s="14">
        <v>7300</v>
      </c>
      <c r="F7" s="37" t="s">
        <v>25</v>
      </c>
      <c r="G7" s="38">
        <f>(D11-D6)+D10</f>
        <v>10.349999999999994</v>
      </c>
    </row>
    <row r="8" spans="1:11">
      <c r="C8" s="2" t="s">
        <v>19</v>
      </c>
      <c r="D8" s="14">
        <v>79.5</v>
      </c>
    </row>
    <row r="9" spans="1:11">
      <c r="C9" s="2" t="s">
        <v>20</v>
      </c>
      <c r="D9" s="14">
        <v>73.849999999999994</v>
      </c>
    </row>
    <row r="10" spans="1:11">
      <c r="C10" s="2" t="s">
        <v>21</v>
      </c>
      <c r="D10" s="14">
        <f>D9-D8</f>
        <v>-5.6500000000000057</v>
      </c>
    </row>
    <row r="11" spans="1:11">
      <c r="C11" s="36" t="s">
        <v>33</v>
      </c>
      <c r="D11" s="15">
        <v>7316</v>
      </c>
      <c r="F11" s="28"/>
      <c r="G11" s="10"/>
      <c r="H11" s="10"/>
    </row>
    <row r="12" spans="1:11">
      <c r="C12" s="28"/>
      <c r="D12" s="35"/>
      <c r="F12" s="28"/>
      <c r="G12" s="10"/>
      <c r="H12" s="10"/>
    </row>
    <row r="13" spans="1:11">
      <c r="C13" s="10"/>
      <c r="D13" s="10"/>
    </row>
    <row r="14" spans="1:11" ht="15.75">
      <c r="A14" s="31" t="s">
        <v>9</v>
      </c>
    </row>
    <row r="15" spans="1:11">
      <c r="C15" s="23" t="s">
        <v>10</v>
      </c>
      <c r="D15" s="24" t="s">
        <v>22</v>
      </c>
      <c r="E15" s="24" t="s">
        <v>11</v>
      </c>
      <c r="F15" s="24" t="s">
        <v>16</v>
      </c>
      <c r="G15" s="24" t="s">
        <v>29</v>
      </c>
      <c r="H15" s="24" t="s">
        <v>12</v>
      </c>
      <c r="I15" s="24" t="s">
        <v>16</v>
      </c>
      <c r="J15" s="24" t="s">
        <v>34</v>
      </c>
      <c r="K15" s="32" t="s">
        <v>17</v>
      </c>
    </row>
    <row r="16" spans="1:11">
      <c r="C16" s="25">
        <v>6700</v>
      </c>
      <c r="D16" s="16">
        <f>IF(C16-$D$6&lt;0,0,C16-$D$6)</f>
        <v>0</v>
      </c>
      <c r="E16" s="16">
        <f>$D$8</f>
        <v>79.5</v>
      </c>
      <c r="F16" s="16">
        <f>D16-E16</f>
        <v>-79.5</v>
      </c>
      <c r="G16" s="16">
        <f>IF($D$7-C16&lt;0,0,$D$7-C16)</f>
        <v>600</v>
      </c>
      <c r="H16" s="16">
        <f>$D$9</f>
        <v>73.849999999999994</v>
      </c>
      <c r="I16" s="16">
        <f>H16-G16</f>
        <v>-526.15</v>
      </c>
      <c r="J16" s="16">
        <f>$D$11-C16</f>
        <v>616</v>
      </c>
      <c r="K16" s="33">
        <f>I16+F16+J16</f>
        <v>10.350000000000023</v>
      </c>
    </row>
    <row r="17" spans="3:11">
      <c r="C17" s="25">
        <f>C16+100</f>
        <v>6800</v>
      </c>
      <c r="D17" s="16">
        <f t="shared" ref="D17:D33" si="0">IF(C17-$D$6&lt;0,0,C17-$D$6)</f>
        <v>0</v>
      </c>
      <c r="E17" s="16">
        <f t="shared" ref="E17:E33" si="1">$D$8</f>
        <v>79.5</v>
      </c>
      <c r="F17" s="16">
        <f t="shared" ref="F17:F33" si="2">D17-E17</f>
        <v>-79.5</v>
      </c>
      <c r="G17" s="16">
        <f t="shared" ref="G17:G33" si="3">IF($D$7-C17&lt;0,0,$D$7-C17)</f>
        <v>500</v>
      </c>
      <c r="H17" s="16">
        <f t="shared" ref="H17:H33" si="4">$D$9</f>
        <v>73.849999999999994</v>
      </c>
      <c r="I17" s="16">
        <f t="shared" ref="I17:I33" si="5">H17-G17</f>
        <v>-426.15</v>
      </c>
      <c r="J17" s="16">
        <f t="shared" ref="J17:J33" si="6">$D$11-C17</f>
        <v>516</v>
      </c>
      <c r="K17" s="33">
        <f t="shared" ref="K17:K33" si="7">I17+F17+J17</f>
        <v>10.350000000000023</v>
      </c>
    </row>
    <row r="18" spans="3:11">
      <c r="C18" s="25">
        <f>C17+100</f>
        <v>6900</v>
      </c>
      <c r="D18" s="16">
        <f t="shared" si="0"/>
        <v>0</v>
      </c>
      <c r="E18" s="16">
        <f t="shared" si="1"/>
        <v>79.5</v>
      </c>
      <c r="F18" s="16">
        <f t="shared" si="2"/>
        <v>-79.5</v>
      </c>
      <c r="G18" s="16">
        <f t="shared" si="3"/>
        <v>400</v>
      </c>
      <c r="H18" s="16">
        <f t="shared" si="4"/>
        <v>73.849999999999994</v>
      </c>
      <c r="I18" s="16">
        <f t="shared" si="5"/>
        <v>-326.14999999999998</v>
      </c>
      <c r="J18" s="16">
        <f t="shared" si="6"/>
        <v>416</v>
      </c>
      <c r="K18" s="33">
        <f t="shared" si="7"/>
        <v>10.350000000000023</v>
      </c>
    </row>
    <row r="19" spans="3:11">
      <c r="C19" s="25">
        <f>C18+100</f>
        <v>7000</v>
      </c>
      <c r="D19" s="16">
        <f t="shared" si="0"/>
        <v>0</v>
      </c>
      <c r="E19" s="16">
        <f t="shared" si="1"/>
        <v>79.5</v>
      </c>
      <c r="F19" s="16">
        <f t="shared" si="2"/>
        <v>-79.5</v>
      </c>
      <c r="G19" s="16">
        <f t="shared" si="3"/>
        <v>300</v>
      </c>
      <c r="H19" s="16">
        <f t="shared" si="4"/>
        <v>73.849999999999994</v>
      </c>
      <c r="I19" s="16">
        <f t="shared" si="5"/>
        <v>-226.15</v>
      </c>
      <c r="J19" s="16">
        <f t="shared" si="6"/>
        <v>316</v>
      </c>
      <c r="K19" s="33">
        <f t="shared" si="7"/>
        <v>10.350000000000023</v>
      </c>
    </row>
    <row r="20" spans="3:11">
      <c r="C20" s="25">
        <f t="shared" ref="C20:C33" si="8">C19+100</f>
        <v>7100</v>
      </c>
      <c r="D20" s="16">
        <f t="shared" si="0"/>
        <v>0</v>
      </c>
      <c r="E20" s="16">
        <f t="shared" si="1"/>
        <v>79.5</v>
      </c>
      <c r="F20" s="16">
        <f t="shared" si="2"/>
        <v>-79.5</v>
      </c>
      <c r="G20" s="16">
        <f t="shared" si="3"/>
        <v>200</v>
      </c>
      <c r="H20" s="16">
        <f t="shared" si="4"/>
        <v>73.849999999999994</v>
      </c>
      <c r="I20" s="16">
        <f t="shared" si="5"/>
        <v>-126.15</v>
      </c>
      <c r="J20" s="16">
        <f t="shared" si="6"/>
        <v>216</v>
      </c>
      <c r="K20" s="33">
        <f t="shared" si="7"/>
        <v>10.349999999999994</v>
      </c>
    </row>
    <row r="21" spans="3:11">
      <c r="C21" s="25">
        <f t="shared" si="8"/>
        <v>7200</v>
      </c>
      <c r="D21" s="16">
        <f t="shared" si="0"/>
        <v>0</v>
      </c>
      <c r="E21" s="16">
        <f t="shared" si="1"/>
        <v>79.5</v>
      </c>
      <c r="F21" s="16">
        <f t="shared" si="2"/>
        <v>-79.5</v>
      </c>
      <c r="G21" s="16">
        <f t="shared" si="3"/>
        <v>100</v>
      </c>
      <c r="H21" s="16">
        <f t="shared" si="4"/>
        <v>73.849999999999994</v>
      </c>
      <c r="I21" s="16">
        <f t="shared" si="5"/>
        <v>-26.150000000000006</v>
      </c>
      <c r="J21" s="16">
        <f t="shared" si="6"/>
        <v>116</v>
      </c>
      <c r="K21" s="33">
        <f t="shared" si="7"/>
        <v>10.349999999999994</v>
      </c>
    </row>
    <row r="22" spans="3:11">
      <c r="C22" s="25">
        <f>C21+100</f>
        <v>7300</v>
      </c>
      <c r="D22" s="16">
        <f t="shared" si="0"/>
        <v>0</v>
      </c>
      <c r="E22" s="16">
        <f t="shared" si="1"/>
        <v>79.5</v>
      </c>
      <c r="F22" s="16">
        <f t="shared" si="2"/>
        <v>-79.5</v>
      </c>
      <c r="G22" s="16">
        <f t="shared" si="3"/>
        <v>0</v>
      </c>
      <c r="H22" s="16">
        <f t="shared" si="4"/>
        <v>73.849999999999994</v>
      </c>
      <c r="I22" s="16">
        <f t="shared" si="5"/>
        <v>73.849999999999994</v>
      </c>
      <c r="J22" s="16">
        <f t="shared" si="6"/>
        <v>16</v>
      </c>
      <c r="K22" s="33">
        <f t="shared" si="7"/>
        <v>10.349999999999994</v>
      </c>
    </row>
    <row r="23" spans="3:11">
      <c r="C23" s="25">
        <f t="shared" si="8"/>
        <v>7400</v>
      </c>
      <c r="D23" s="16">
        <f t="shared" si="0"/>
        <v>100</v>
      </c>
      <c r="E23" s="16">
        <f t="shared" si="1"/>
        <v>79.5</v>
      </c>
      <c r="F23" s="16">
        <f t="shared" si="2"/>
        <v>20.5</v>
      </c>
      <c r="G23" s="16">
        <f t="shared" si="3"/>
        <v>0</v>
      </c>
      <c r="H23" s="16">
        <f t="shared" si="4"/>
        <v>73.849999999999994</v>
      </c>
      <c r="I23" s="16">
        <f t="shared" si="5"/>
        <v>73.849999999999994</v>
      </c>
      <c r="J23" s="16">
        <f t="shared" si="6"/>
        <v>-84</v>
      </c>
      <c r="K23" s="33">
        <f t="shared" si="7"/>
        <v>10.349999999999994</v>
      </c>
    </row>
    <row r="24" spans="3:11">
      <c r="C24" s="25">
        <f>C23+100</f>
        <v>7500</v>
      </c>
      <c r="D24" s="16">
        <f t="shared" si="0"/>
        <v>200</v>
      </c>
      <c r="E24" s="16">
        <f t="shared" si="1"/>
        <v>79.5</v>
      </c>
      <c r="F24" s="16">
        <f t="shared" si="2"/>
        <v>120.5</v>
      </c>
      <c r="G24" s="16">
        <f t="shared" si="3"/>
        <v>0</v>
      </c>
      <c r="H24" s="16">
        <f t="shared" si="4"/>
        <v>73.849999999999994</v>
      </c>
      <c r="I24" s="16">
        <f t="shared" si="5"/>
        <v>73.849999999999994</v>
      </c>
      <c r="J24" s="16">
        <f t="shared" si="6"/>
        <v>-184</v>
      </c>
      <c r="K24" s="33">
        <f t="shared" si="7"/>
        <v>10.349999999999994</v>
      </c>
    </row>
    <row r="25" spans="3:11">
      <c r="C25" s="25">
        <f>C24+100</f>
        <v>7600</v>
      </c>
      <c r="D25" s="16">
        <f t="shared" si="0"/>
        <v>300</v>
      </c>
      <c r="E25" s="16">
        <f t="shared" si="1"/>
        <v>79.5</v>
      </c>
      <c r="F25" s="16">
        <f t="shared" si="2"/>
        <v>220.5</v>
      </c>
      <c r="G25" s="16">
        <f t="shared" si="3"/>
        <v>0</v>
      </c>
      <c r="H25" s="16">
        <f t="shared" si="4"/>
        <v>73.849999999999994</v>
      </c>
      <c r="I25" s="16">
        <f t="shared" si="5"/>
        <v>73.849999999999994</v>
      </c>
      <c r="J25" s="16">
        <f t="shared" si="6"/>
        <v>-284</v>
      </c>
      <c r="K25" s="33">
        <f t="shared" si="7"/>
        <v>10.350000000000023</v>
      </c>
    </row>
    <row r="26" spans="3:11">
      <c r="C26" s="25">
        <f t="shared" si="8"/>
        <v>7700</v>
      </c>
      <c r="D26" s="16">
        <f t="shared" si="0"/>
        <v>400</v>
      </c>
      <c r="E26" s="16">
        <f t="shared" si="1"/>
        <v>79.5</v>
      </c>
      <c r="F26" s="16">
        <f t="shared" si="2"/>
        <v>320.5</v>
      </c>
      <c r="G26" s="16">
        <f t="shared" si="3"/>
        <v>0</v>
      </c>
      <c r="H26" s="16">
        <f t="shared" si="4"/>
        <v>73.849999999999994</v>
      </c>
      <c r="I26" s="16">
        <f t="shared" si="5"/>
        <v>73.849999999999994</v>
      </c>
      <c r="J26" s="16">
        <f t="shared" si="6"/>
        <v>-384</v>
      </c>
      <c r="K26" s="33">
        <f t="shared" si="7"/>
        <v>10.350000000000023</v>
      </c>
    </row>
    <row r="27" spans="3:11">
      <c r="C27" s="25">
        <f t="shared" si="8"/>
        <v>7800</v>
      </c>
      <c r="D27" s="16">
        <f t="shared" si="0"/>
        <v>500</v>
      </c>
      <c r="E27" s="16">
        <f t="shared" si="1"/>
        <v>79.5</v>
      </c>
      <c r="F27" s="16">
        <f t="shared" si="2"/>
        <v>420.5</v>
      </c>
      <c r="G27" s="16">
        <f t="shared" si="3"/>
        <v>0</v>
      </c>
      <c r="H27" s="16">
        <f t="shared" si="4"/>
        <v>73.849999999999994</v>
      </c>
      <c r="I27" s="16">
        <f t="shared" si="5"/>
        <v>73.849999999999994</v>
      </c>
      <c r="J27" s="16">
        <f t="shared" si="6"/>
        <v>-484</v>
      </c>
      <c r="K27" s="33">
        <f t="shared" si="7"/>
        <v>10.350000000000023</v>
      </c>
    </row>
    <row r="28" spans="3:11">
      <c r="C28" s="25">
        <f t="shared" si="8"/>
        <v>7900</v>
      </c>
      <c r="D28" s="16">
        <f t="shared" si="0"/>
        <v>600</v>
      </c>
      <c r="E28" s="16">
        <f t="shared" si="1"/>
        <v>79.5</v>
      </c>
      <c r="F28" s="16">
        <f t="shared" si="2"/>
        <v>520.5</v>
      </c>
      <c r="G28" s="16">
        <f t="shared" si="3"/>
        <v>0</v>
      </c>
      <c r="H28" s="16">
        <f t="shared" si="4"/>
        <v>73.849999999999994</v>
      </c>
      <c r="I28" s="16">
        <f t="shared" si="5"/>
        <v>73.849999999999994</v>
      </c>
      <c r="J28" s="16">
        <f t="shared" si="6"/>
        <v>-584</v>
      </c>
      <c r="K28" s="33">
        <f t="shared" si="7"/>
        <v>10.350000000000023</v>
      </c>
    </row>
    <row r="29" spans="3:11">
      <c r="C29" s="25">
        <f t="shared" si="8"/>
        <v>8000</v>
      </c>
      <c r="D29" s="16">
        <f t="shared" si="0"/>
        <v>700</v>
      </c>
      <c r="E29" s="16">
        <f t="shared" si="1"/>
        <v>79.5</v>
      </c>
      <c r="F29" s="16">
        <f t="shared" si="2"/>
        <v>620.5</v>
      </c>
      <c r="G29" s="16">
        <f t="shared" si="3"/>
        <v>0</v>
      </c>
      <c r="H29" s="16">
        <f t="shared" si="4"/>
        <v>73.849999999999994</v>
      </c>
      <c r="I29" s="16">
        <f t="shared" si="5"/>
        <v>73.849999999999994</v>
      </c>
      <c r="J29" s="16">
        <f t="shared" si="6"/>
        <v>-684</v>
      </c>
      <c r="K29" s="33">
        <f t="shared" si="7"/>
        <v>10.350000000000023</v>
      </c>
    </row>
    <row r="30" spans="3:11">
      <c r="C30" s="25">
        <f t="shared" si="8"/>
        <v>8100</v>
      </c>
      <c r="D30" s="16">
        <f t="shared" si="0"/>
        <v>800</v>
      </c>
      <c r="E30" s="16">
        <f t="shared" si="1"/>
        <v>79.5</v>
      </c>
      <c r="F30" s="16">
        <f t="shared" si="2"/>
        <v>720.5</v>
      </c>
      <c r="G30" s="16">
        <f t="shared" si="3"/>
        <v>0</v>
      </c>
      <c r="H30" s="16">
        <f t="shared" si="4"/>
        <v>73.849999999999994</v>
      </c>
      <c r="I30" s="16">
        <f t="shared" si="5"/>
        <v>73.849999999999994</v>
      </c>
      <c r="J30" s="16">
        <f t="shared" si="6"/>
        <v>-784</v>
      </c>
      <c r="K30" s="33">
        <f t="shared" si="7"/>
        <v>10.350000000000023</v>
      </c>
    </row>
    <row r="31" spans="3:11">
      <c r="C31" s="25">
        <f t="shared" si="8"/>
        <v>8200</v>
      </c>
      <c r="D31" s="16">
        <f t="shared" si="0"/>
        <v>900</v>
      </c>
      <c r="E31" s="16">
        <f t="shared" si="1"/>
        <v>79.5</v>
      </c>
      <c r="F31" s="16">
        <f t="shared" si="2"/>
        <v>820.5</v>
      </c>
      <c r="G31" s="16">
        <f t="shared" si="3"/>
        <v>0</v>
      </c>
      <c r="H31" s="16">
        <f t="shared" si="4"/>
        <v>73.849999999999994</v>
      </c>
      <c r="I31" s="16">
        <f t="shared" si="5"/>
        <v>73.849999999999994</v>
      </c>
      <c r="J31" s="16">
        <f t="shared" si="6"/>
        <v>-884</v>
      </c>
      <c r="K31" s="33">
        <f t="shared" si="7"/>
        <v>10.350000000000023</v>
      </c>
    </row>
    <row r="32" spans="3:11">
      <c r="C32" s="25">
        <f t="shared" si="8"/>
        <v>8300</v>
      </c>
      <c r="D32" s="16">
        <f t="shared" si="0"/>
        <v>1000</v>
      </c>
      <c r="E32" s="16">
        <f t="shared" si="1"/>
        <v>79.5</v>
      </c>
      <c r="F32" s="16">
        <f t="shared" si="2"/>
        <v>920.5</v>
      </c>
      <c r="G32" s="16">
        <f t="shared" si="3"/>
        <v>0</v>
      </c>
      <c r="H32" s="16">
        <f t="shared" si="4"/>
        <v>73.849999999999994</v>
      </c>
      <c r="I32" s="16">
        <f t="shared" si="5"/>
        <v>73.849999999999994</v>
      </c>
      <c r="J32" s="16">
        <f t="shared" si="6"/>
        <v>-984</v>
      </c>
      <c r="K32" s="33">
        <f t="shared" si="7"/>
        <v>10.350000000000023</v>
      </c>
    </row>
    <row r="33" spans="3:11">
      <c r="C33" s="26">
        <f t="shared" si="8"/>
        <v>8400</v>
      </c>
      <c r="D33" s="27">
        <f t="shared" si="0"/>
        <v>1100</v>
      </c>
      <c r="E33" s="27">
        <f t="shared" si="1"/>
        <v>79.5</v>
      </c>
      <c r="F33" s="27">
        <f t="shared" si="2"/>
        <v>1020.5</v>
      </c>
      <c r="G33" s="27">
        <f t="shared" si="3"/>
        <v>0</v>
      </c>
      <c r="H33" s="27">
        <f t="shared" si="4"/>
        <v>73.849999999999994</v>
      </c>
      <c r="I33" s="27">
        <f t="shared" si="5"/>
        <v>73.849999999999994</v>
      </c>
      <c r="J33" s="27">
        <f t="shared" si="6"/>
        <v>-1084</v>
      </c>
      <c r="K33" s="34">
        <f t="shared" si="7"/>
        <v>10.349999999999909</v>
      </c>
    </row>
    <row r="34" spans="3:11">
      <c r="C34" s="16"/>
      <c r="D34" s="16"/>
      <c r="E34" s="16"/>
      <c r="F34" s="16"/>
      <c r="G34" s="16"/>
      <c r="H34" s="16"/>
      <c r="I34" s="16"/>
      <c r="J34" s="16"/>
    </row>
    <row r="36" spans="3:11">
      <c r="C36" s="22" t="s">
        <v>14</v>
      </c>
    </row>
    <row r="37" spans="3:11">
      <c r="C37" s="17" t="s">
        <v>22</v>
      </c>
      <c r="D37" s="18" t="s">
        <v>31</v>
      </c>
      <c r="E37" s="19"/>
    </row>
    <row r="38" spans="3:11">
      <c r="C38" s="2" t="s">
        <v>11</v>
      </c>
      <c r="D38" s="10" t="s">
        <v>7</v>
      </c>
      <c r="E38" s="20"/>
    </row>
    <row r="39" spans="3:11">
      <c r="C39" s="2" t="s">
        <v>30</v>
      </c>
      <c r="D39" s="10" t="s">
        <v>32</v>
      </c>
      <c r="E39" s="20"/>
    </row>
    <row r="40" spans="3:11">
      <c r="C40" s="3" t="s">
        <v>12</v>
      </c>
      <c r="D40" s="29" t="s">
        <v>13</v>
      </c>
      <c r="E40" s="21"/>
    </row>
    <row r="41" spans="3:11">
      <c r="C41" s="10"/>
      <c r="D41" s="28"/>
      <c r="E41" s="10"/>
    </row>
    <row r="42" spans="3:11">
      <c r="C42" s="10"/>
      <c r="D42" s="10"/>
      <c r="E42" s="10"/>
    </row>
    <row r="43" spans="3:11">
      <c r="C43" s="28"/>
      <c r="D43" s="28"/>
      <c r="E43" s="10"/>
    </row>
    <row r="44" spans="3:11">
      <c r="C44" s="28"/>
      <c r="D44" s="28"/>
      <c r="E44" s="10"/>
    </row>
    <row r="45" spans="3:11">
      <c r="C45" s="28"/>
      <c r="D45" s="28"/>
      <c r="E45" s="10"/>
    </row>
    <row r="46" spans="3:11">
      <c r="C46" s="28"/>
      <c r="D46" s="28"/>
      <c r="E46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1" sqref="G11:G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Strategy</vt:lpstr>
      <vt:lpstr>Synthetic Call with Futures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2016-02-02T12:43:14Z</dcterms:modified>
</cp:coreProperties>
</file>